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rawi\Documents\JLNS\Secretary 2022 2023\Board Reports 21-22\May 2022\"/>
    </mc:Choice>
  </mc:AlternateContent>
  <bookViews>
    <workbookView xWindow="0" yWindow="0" windowWidth="20490" windowHeight="7530"/>
  </bookViews>
  <sheets>
    <sheet name="Summary" sheetId="1" r:id="rId1"/>
    <sheet name="Admin" sheetId="2" r:id="rId2"/>
    <sheet name="Marketing &amp; Communications" sheetId="3" r:id="rId3"/>
    <sheet name="Community" sheetId="4" r:id="rId4"/>
    <sheet name="SPAC" sheetId="5" r:id="rId5"/>
    <sheet name="ConfTrain" sheetId="6" r:id="rId6"/>
    <sheet name="FundDevelopment" sheetId="7" r:id="rId7"/>
    <sheet name="Mmrshp" sheetId="8" r:id="rId8"/>
    <sheet name="SustainerCouncil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3" roundtripDataSignature="AMtx7mirKcIAnetImemYI7MSaAoZA9ulDA=="/>
    </ext>
  </extLst>
</workbook>
</file>

<file path=xl/calcChain.xml><?xml version="1.0" encoding="utf-8"?>
<calcChain xmlns="http://schemas.openxmlformats.org/spreadsheetml/2006/main">
  <c r="D17" i="6" l="1"/>
  <c r="D23" i="6"/>
  <c r="E8" i="9" l="1"/>
  <c r="E2" i="9"/>
  <c r="E59" i="8"/>
  <c r="E58" i="8"/>
  <c r="E60" i="8" s="1"/>
  <c r="E31" i="1" s="1"/>
  <c r="E54" i="8"/>
  <c r="E55" i="8" s="1"/>
  <c r="E49" i="8"/>
  <c r="E44" i="8"/>
  <c r="E34" i="8"/>
  <c r="E26" i="8"/>
  <c r="E18" i="8"/>
  <c r="E12" i="8"/>
  <c r="E34" i="1" s="1"/>
  <c r="E6" i="8"/>
  <c r="E32" i="1" s="1"/>
  <c r="E2" i="8"/>
  <c r="E17" i="7"/>
  <c r="E6" i="7"/>
  <c r="E19" i="7" s="1"/>
  <c r="E2" i="7"/>
  <c r="D38" i="6"/>
  <c r="D36" i="6"/>
  <c r="D30" i="6"/>
  <c r="D25" i="6"/>
  <c r="D19" i="6"/>
  <c r="D13" i="6"/>
  <c r="D2" i="6"/>
  <c r="E25" i="5"/>
  <c r="E21" i="5"/>
  <c r="E14" i="5"/>
  <c r="E15" i="5" s="1"/>
  <c r="E8" i="5"/>
  <c r="E9" i="5" s="1"/>
  <c r="E28" i="5" s="1"/>
  <c r="E22" i="1" s="1"/>
  <c r="E2" i="5"/>
  <c r="E13" i="4"/>
  <c r="E17" i="4" s="1"/>
  <c r="E21" i="1" s="1"/>
  <c r="E8" i="4"/>
  <c r="E2" i="4"/>
  <c r="E9" i="3"/>
  <c r="E2" i="3"/>
  <c r="E24" i="2"/>
  <c r="F17" i="1" s="1"/>
  <c r="E8" i="2"/>
  <c r="F12" i="1" s="1"/>
  <c r="E7" i="2"/>
  <c r="E6" i="2"/>
  <c r="E5" i="2"/>
  <c r="F36" i="1"/>
  <c r="E33" i="1"/>
  <c r="E20" i="1"/>
  <c r="F13" i="1"/>
  <c r="E11" i="1"/>
  <c r="E10" i="1"/>
  <c r="F9" i="1" s="1"/>
  <c r="E8" i="1"/>
  <c r="F6" i="1" s="1"/>
  <c r="F5" i="1"/>
  <c r="E10" i="2" l="1"/>
  <c r="E50" i="8"/>
  <c r="E30" i="1" s="1"/>
  <c r="E62" i="8"/>
  <c r="F14" i="1"/>
  <c r="D40" i="6"/>
  <c r="F24" i="1" s="1"/>
  <c r="E26" i="2"/>
  <c r="F19" i="1"/>
  <c r="F29" i="1"/>
  <c r="F38" i="1" l="1"/>
  <c r="F40" i="1" s="1"/>
</calcChain>
</file>

<file path=xl/sharedStrings.xml><?xml version="1.0" encoding="utf-8"?>
<sst xmlns="http://schemas.openxmlformats.org/spreadsheetml/2006/main" count="306" uniqueCount="192">
  <si>
    <t>Summary</t>
  </si>
  <si>
    <t xml:space="preserve">Committee </t>
  </si>
  <si>
    <t>Council Totals</t>
  </si>
  <si>
    <t>Projected Gross Receipts</t>
  </si>
  <si>
    <t>Interest/Dividend Income</t>
  </si>
  <si>
    <t>Community Outreach</t>
  </si>
  <si>
    <t>Marketing &amp; Communications</t>
  </si>
  <si>
    <t>Community Projects</t>
  </si>
  <si>
    <t>Fund Development</t>
  </si>
  <si>
    <t>Comm Funding</t>
  </si>
  <si>
    <t>Events and Sponsors (net)</t>
  </si>
  <si>
    <t xml:space="preserve">Member Dues </t>
  </si>
  <si>
    <t>New Member Course Fee</t>
  </si>
  <si>
    <t>Total Projected Gross Receipts</t>
  </si>
  <si>
    <t>Projected Disbursements</t>
  </si>
  <si>
    <t>Administrative (inc. Executive Board)</t>
  </si>
  <si>
    <t>Community Outreach Council</t>
  </si>
  <si>
    <t>Communications</t>
  </si>
  <si>
    <t xml:space="preserve">Community Projects </t>
  </si>
  <si>
    <t>SPAC</t>
  </si>
  <si>
    <t>Conferences &amp; Trainings</t>
  </si>
  <si>
    <t>Community Funding</t>
  </si>
  <si>
    <t>Membership</t>
  </si>
  <si>
    <t>Arrangements &amp; Training</t>
  </si>
  <si>
    <t>New Member Class</t>
  </si>
  <si>
    <t>Nominating &amp; Placement</t>
  </si>
  <si>
    <t>Diversity &amp; Inclusion</t>
  </si>
  <si>
    <t>Membership Development</t>
  </si>
  <si>
    <t>Sustainers</t>
  </si>
  <si>
    <t>Total Projected Disbursements</t>
  </si>
  <si>
    <t>Net Projected Receipts/Disbursements</t>
  </si>
  <si>
    <t>Administration</t>
  </si>
  <si>
    <t>Budget 2022-2023</t>
  </si>
  <si>
    <t>Notes</t>
  </si>
  <si>
    <t>Income</t>
  </si>
  <si>
    <t>New Members-Fall/Winter</t>
  </si>
  <si>
    <t>5 @ $70</t>
  </si>
  <si>
    <t>New Members - Spring</t>
  </si>
  <si>
    <t>2 @ $65</t>
  </si>
  <si>
    <t>Active Members</t>
  </si>
  <si>
    <t>25 @ $97</t>
  </si>
  <si>
    <t>Sustainer Member</t>
  </si>
  <si>
    <t>68 @ $62</t>
  </si>
  <si>
    <t>Interest Income</t>
  </si>
  <si>
    <t xml:space="preserve">Jumbo CD, insurance dividend </t>
  </si>
  <si>
    <t>Total Income</t>
  </si>
  <si>
    <t>Expenses</t>
  </si>
  <si>
    <t>Dues &amp; Subscriptions</t>
  </si>
  <si>
    <t>(1)</t>
  </si>
  <si>
    <t>Gifts</t>
  </si>
  <si>
    <t>(2)</t>
  </si>
  <si>
    <t>Insurance</t>
  </si>
  <si>
    <t>(3)</t>
  </si>
  <si>
    <t>Licenses, Permits &amp; Taxes</t>
  </si>
  <si>
    <t>(4)</t>
  </si>
  <si>
    <t>Outside Services</t>
  </si>
  <si>
    <t>(5)</t>
  </si>
  <si>
    <t>Postage</t>
  </si>
  <si>
    <t>(6)</t>
  </si>
  <si>
    <t>Printing</t>
  </si>
  <si>
    <t>(7)</t>
  </si>
  <si>
    <t>Rent</t>
  </si>
  <si>
    <t>(8)</t>
  </si>
  <si>
    <t>Supplies</t>
  </si>
  <si>
    <t>Utilities</t>
  </si>
  <si>
    <t>(9)</t>
  </si>
  <si>
    <t>Board Discretionary Fund</t>
  </si>
  <si>
    <t>(10)</t>
  </si>
  <si>
    <t>Total Expenses</t>
  </si>
  <si>
    <t>Net of Income and Expense</t>
  </si>
  <si>
    <t>(2)  President's charm $350, Dream Maker $100, Bunny O'Brien $50, Rising Star $50, President Award $50, Andy Shepard Award $50 paid for by Mardi Shepard</t>
  </si>
  <si>
    <t>(3) Insurance estimated $2175/$181.25/yr (Non-Profit Insurance Alliance)</t>
  </si>
  <si>
    <t>(4) Franchise Tax Board, Secretary of State Registration for Charitable Organization</t>
  </si>
  <si>
    <t>(5) Legal, CPA &amp; Professional; includes $500 general and $2,000 board approved annual CPA budget</t>
  </si>
  <si>
    <t>(6) Admin</t>
  </si>
  <si>
    <t>(7) Printing - dues and voting needs</t>
  </si>
  <si>
    <t>(8) PO Box $118/yr (to be renewed in 12/2020), Storage $151/mth= $1812, Membership meetings $1000</t>
  </si>
  <si>
    <t>(9) Freedom Voice (JLNS voicemail) $9.51/mth= $114.12/yr.</t>
  </si>
  <si>
    <t>(10) Treasury, training or review, for use as needs arise, at the discretion of the board</t>
  </si>
  <si>
    <t xml:space="preserve">Marketing &amp; Communications </t>
  </si>
  <si>
    <t>Advertising</t>
  </si>
  <si>
    <t>(2) Print, Advertising and $500 Human Trafficking billboard</t>
  </si>
  <si>
    <t xml:space="preserve">Bloomberg Grant </t>
  </si>
  <si>
    <t>Grant rollover (Nelson Staffing)</t>
  </si>
  <si>
    <t>***Placeholder for GLOW resuming.   Any other use needs to be approved by Nelson Staffing</t>
  </si>
  <si>
    <t>General Expenses</t>
  </si>
  <si>
    <t>Program</t>
  </si>
  <si>
    <t>Total Committee Expenses</t>
  </si>
  <si>
    <t xml:space="preserve">Community Grants </t>
  </si>
  <si>
    <t>(1) Community Grants Campaign</t>
  </si>
  <si>
    <t>(2) $1,500 Living Room Valentine's Day Project, $200 DIAD</t>
  </si>
  <si>
    <t xml:space="preserve">California SPAC </t>
  </si>
  <si>
    <t xml:space="preserve"> Fall SPAC Conference (San Joaquin - October)</t>
  </si>
  <si>
    <t>Conference Fees</t>
  </si>
  <si>
    <t>jr/sr spac attending</t>
  </si>
  <si>
    <t>Travel</t>
  </si>
  <si>
    <t>Food</t>
  </si>
  <si>
    <t>Sub-total Expenses</t>
  </si>
  <si>
    <t>Winter SPAC Conference (Santa Barbara - March)</t>
  </si>
  <si>
    <t>Spring SPAC Conference (Sacramento)</t>
  </si>
  <si>
    <t>3 delegates (jr/sr spac + incoming jr)</t>
  </si>
  <si>
    <t>Day at the Capitol</t>
  </si>
  <si>
    <t>Dues</t>
  </si>
  <si>
    <t xml:space="preserve">Total Expenses </t>
  </si>
  <si>
    <t>(4) $75 x 2 JLNS. SPAC delegates covered by conf. No mileage reimbursement.</t>
  </si>
  <si>
    <t>Additional members wanting to attend may do so but cover their own fees/ fuel/ food</t>
  </si>
  <si>
    <t>(5) Food is reimbursed at $35 per day per delegate.</t>
  </si>
  <si>
    <t>Hosting Conference (Fall or Winter)</t>
  </si>
  <si>
    <t>Hosting this year; self-funding</t>
  </si>
  <si>
    <r>
      <rPr>
        <b/>
        <sz val="12"/>
        <color theme="1"/>
        <rFont val="Arial"/>
      </rPr>
      <t>ODI</t>
    </r>
    <r>
      <rPr>
        <b/>
        <strike/>
        <sz val="12"/>
        <color theme="1"/>
        <rFont val="Arial"/>
      </rPr>
      <t xml:space="preserve"> </t>
    </r>
    <r>
      <rPr>
        <b/>
        <sz val="12"/>
        <color theme="1"/>
        <rFont val="Arial"/>
      </rPr>
      <t>Fall or Spring</t>
    </r>
  </si>
  <si>
    <t>Winter Conference - TBD</t>
  </si>
  <si>
    <t>TBD</t>
  </si>
  <si>
    <t>PE  $550 each</t>
  </si>
  <si>
    <t xml:space="preserve">Food </t>
  </si>
  <si>
    <t>(4), (5)</t>
  </si>
  <si>
    <t>Annual Conference - TBD</t>
  </si>
  <si>
    <r>
      <rPr>
        <sz val="12"/>
        <color theme="1"/>
        <rFont val="Calibri"/>
      </rPr>
      <t xml:space="preserve">(6) PE </t>
    </r>
    <r>
      <rPr>
        <sz val="12"/>
        <color theme="1"/>
        <rFont val="Calibri"/>
      </rPr>
      <t>only $905 each</t>
    </r>
  </si>
  <si>
    <t>NorCal Presidents Training</t>
  </si>
  <si>
    <t>Pres, PE @ $45 each</t>
  </si>
  <si>
    <t>no budget for 2011-2012</t>
  </si>
  <si>
    <t>NorCal Regional Training</t>
  </si>
  <si>
    <t>Training Fees</t>
  </si>
  <si>
    <t>Total Conference/Trainings Exp.</t>
  </si>
  <si>
    <t>(2) $928 airfare, hotel $232.25 x4 nights= $929, Airport prkg $17.95x4= $72, mileage/toll $85.</t>
  </si>
  <si>
    <t>(4) $400 airfare, hotel $220 x3 nights= $660(+ tax), airport prkg $17.95x3= $54, mileage/toll $85.</t>
  </si>
  <si>
    <t>(5) Taxi $100. Transportation to and from airport only per PPGs.</t>
  </si>
  <si>
    <t xml:space="preserve">(6) PE </t>
  </si>
  <si>
    <t>(7) 12 members at $50 each, lunch included, no mileage reimbursement</t>
  </si>
  <si>
    <t>(8) Mileage/toll estimate $110 (around 100 miles and $10 for tolls)</t>
  </si>
  <si>
    <t>Fund Development Council</t>
  </si>
  <si>
    <t>Communtity Funding/Non-Event Fundraising</t>
  </si>
  <si>
    <t>Annual Giving, Bunny O'Brien, Endowment Funds</t>
  </si>
  <si>
    <t>Sub-total - Non-Event Fundraising</t>
  </si>
  <si>
    <t>Fundraisers</t>
  </si>
  <si>
    <t xml:space="preserve">Income </t>
  </si>
  <si>
    <t>Donations</t>
  </si>
  <si>
    <t>Raffle Tickets</t>
  </si>
  <si>
    <t xml:space="preserve">Tickets Sales - Friday </t>
  </si>
  <si>
    <t xml:space="preserve">Tickets Sales - Saturday </t>
  </si>
  <si>
    <t>Other Income</t>
  </si>
  <si>
    <t>Winter Fundraiser</t>
  </si>
  <si>
    <t xml:space="preserve">LBDI </t>
  </si>
  <si>
    <t>Spring Fundraiser</t>
  </si>
  <si>
    <t xml:space="preserve">"Ride a Rig" </t>
  </si>
  <si>
    <t>Sub-total - Fundraisers</t>
  </si>
  <si>
    <t>Total Non-Evt Fund/Fundraisers</t>
  </si>
  <si>
    <t>Membership Council</t>
  </si>
  <si>
    <t>Pins, etc.</t>
  </si>
  <si>
    <t>Total N&amp;P Expenses</t>
  </si>
  <si>
    <t>informationals for potential members, no alcohol</t>
  </si>
  <si>
    <t>Total Mmbr Dev Expenses</t>
  </si>
  <si>
    <t>Arrangements &amp; Training (Internal)</t>
  </si>
  <si>
    <t>for invites</t>
  </si>
  <si>
    <t>Meetings</t>
  </si>
  <si>
    <t>invites, paper goods</t>
  </si>
  <si>
    <t>Sub-total</t>
  </si>
  <si>
    <t>Board Retreat</t>
  </si>
  <si>
    <t xml:space="preserve">Sub-total </t>
  </si>
  <si>
    <t>Leadership Day (All-League)</t>
  </si>
  <si>
    <t>All-League Training (Courses during meetings)</t>
  </si>
  <si>
    <t>Courses during meetings</t>
  </si>
  <si>
    <t>Total Arrngmnts &amp; Train.</t>
  </si>
  <si>
    <t xml:space="preserve">New Member Class </t>
  </si>
  <si>
    <t>7 members @ $50 course fee</t>
  </si>
  <si>
    <t xml:space="preserve"> (BOD voted and approved)</t>
  </si>
  <si>
    <t xml:space="preserve">Community Outreach Project </t>
  </si>
  <si>
    <t>Net I/E of NM Class</t>
  </si>
  <si>
    <t xml:space="preserve">(1) The income and expenses for the new member class is based upon projection only.  </t>
  </si>
  <si>
    <t>The new member class is self-funding and can only spend the amount they collect in fees.</t>
  </si>
  <si>
    <t>(2) new member class project for community partner $100 x2 = $200</t>
  </si>
  <si>
    <t>Sustainer Council</t>
  </si>
  <si>
    <t>Activity/Program of Choice</t>
  </si>
  <si>
    <t>(1) support of Active membership &amp; recruitment</t>
  </si>
  <si>
    <t>**NOTE: #10 is a "plug" amount to bring expenditures in line with income for the year. Does not apply to deficit years.</t>
  </si>
  <si>
    <t>(1) 378 yr Constant Contact (e-blasts, newsletters) , $65/yr Tech Soup, $75/yr Zoom</t>
  </si>
  <si>
    <t>(6) $500 + 1.71 per league member x 100 Members</t>
  </si>
  <si>
    <t>(1) $260 in mileage, , $8 in tolls, $185/ night hotel room x 2 nights</t>
  </si>
  <si>
    <t>(3) $200 in mileage, $185/night hotel x 3 nights</t>
  </si>
  <si>
    <t>(2) $600 airfare, $278/night hotel x 2 nights, $100 misc (taxi/shuttle etc.)</t>
  </si>
  <si>
    <t>(5) 2 days</t>
  </si>
  <si>
    <t>(1) $35/day x 0 days x 0 people = $0</t>
  </si>
  <si>
    <t>(3) Food = $35/day</t>
  </si>
  <si>
    <t>(3) 3 days</t>
  </si>
  <si>
    <t>Total Dues: $140 (43 AJLI / 97 JLNS)</t>
  </si>
  <si>
    <t>Total Dues: $105 (43 AJLI / 62 JLNS)</t>
  </si>
  <si>
    <t>(1) Intuit $80/mo= $960/yr, G-suite $6/mth = $72/yr, Internal website: Wild Apricot = $1020/2-year(pay July '21 and July '23), External Website: Go Daddy $180/yr.; $50 SLBI</t>
  </si>
  <si>
    <t>0 Attendees, $395 each</t>
  </si>
  <si>
    <t>(3) Hispanic Chamber of Commerce Dues</t>
  </si>
  <si>
    <t>Total Dues: $115 (45 AJLI / 70 JLNS)</t>
  </si>
  <si>
    <t>Total Dues: $108 (43 AJLI / 65 JLNS)</t>
  </si>
  <si>
    <t>(1) Community grants; this includes $1,000 for Valley of the Moon Scholoarships, 3K in TBD grants and $5,000 Bloomberg annual grant.</t>
  </si>
  <si>
    <t>(5) 3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</si>
</sst>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  <numFmt numFmtId="167" formatCode="_(&quot;$&quot;* #,##0_);_(&quot;$&quot;* \(#,##0\);_(&quot;$&quot;* &quot;-&quot;?_);_(@_)"/>
  </numFmts>
  <fonts count="20" x14ac:knownFonts="1">
    <font>
      <sz val="10"/>
      <color rgb="FF000000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6"/>
      <color theme="1"/>
      <name val="Arial"/>
    </font>
    <font>
      <u/>
      <sz val="12"/>
      <color theme="1"/>
      <name val="Arial"/>
    </font>
    <font>
      <u/>
      <sz val="12"/>
      <color theme="1"/>
      <name val="Arial"/>
    </font>
    <font>
      <sz val="12"/>
      <color theme="1"/>
      <name val="Calibri"/>
    </font>
    <font>
      <sz val="11"/>
      <color rgb="FFFF0000"/>
      <name val="Arial"/>
    </font>
    <font>
      <sz val="12"/>
      <color rgb="FFFF0000"/>
      <name val="Arial"/>
    </font>
    <font>
      <sz val="10"/>
      <color theme="1"/>
      <name val="Arial"/>
    </font>
    <font>
      <sz val="10"/>
      <color rgb="FF1F497D"/>
      <name val="Arial"/>
    </font>
    <font>
      <b/>
      <u/>
      <sz val="12"/>
      <color theme="1"/>
      <name val="Arial"/>
    </font>
    <font>
      <sz val="11"/>
      <color theme="1"/>
      <name val="Arial"/>
    </font>
    <font>
      <sz val="14"/>
      <color theme="1"/>
      <name val="Arial"/>
    </font>
    <font>
      <sz val="11"/>
      <color theme="1"/>
      <name val="Calibri"/>
    </font>
    <font>
      <sz val="9"/>
      <color rgb="FF333333"/>
      <name val="Arial"/>
    </font>
    <font>
      <sz val="10"/>
      <color rgb="FF333333"/>
      <name val="Arial"/>
    </font>
    <font>
      <b/>
      <sz val="16"/>
      <color theme="1"/>
      <name val="Arial"/>
    </font>
    <font>
      <sz val="8"/>
      <color theme="1"/>
      <name val="Arial"/>
    </font>
    <font>
      <b/>
      <strike/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/>
    <xf numFmtId="41" fontId="2" fillId="0" borderId="0" xfId="0" applyNumberFormat="1" applyFont="1" applyAlignment="1"/>
    <xf numFmtId="0" fontId="1" fillId="0" borderId="0" xfId="0" applyFont="1" applyAlignment="1">
      <alignment horizontal="right"/>
    </xf>
    <xf numFmtId="42" fontId="1" fillId="0" borderId="1" xfId="0" applyNumberFormat="1" applyFont="1" applyBorder="1" applyAlignment="1"/>
    <xf numFmtId="41" fontId="1" fillId="0" borderId="0" xfId="0" applyNumberFormat="1" applyFont="1" applyAlignment="1"/>
    <xf numFmtId="0" fontId="1" fillId="0" borderId="0" xfId="0" applyFont="1" applyAlignment="1">
      <alignment horizontal="left"/>
    </xf>
    <xf numFmtId="42" fontId="1" fillId="0" borderId="2" xfId="0" applyNumberFormat="1" applyFont="1" applyBorder="1" applyAlignment="1">
      <alignment horizontal="left"/>
    </xf>
    <xf numFmtId="165" fontId="2" fillId="0" borderId="0" xfId="0" applyNumberFormat="1" applyFont="1" applyAlignment="1"/>
    <xf numFmtId="0" fontId="3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7" fillId="0" borderId="0" xfId="0" applyFont="1" applyAlignment="1"/>
    <xf numFmtId="165" fontId="1" fillId="0" borderId="1" xfId="0" applyNumberFormat="1" applyFont="1" applyBorder="1" applyAlignment="1"/>
    <xf numFmtId="0" fontId="8" fillId="0" borderId="0" xfId="0" applyFont="1" applyAlignment="1"/>
    <xf numFmtId="164" fontId="2" fillId="0" borderId="3" xfId="0" applyNumberFormat="1" applyFont="1" applyBorder="1" applyAlignment="1"/>
    <xf numFmtId="0" fontId="9" fillId="0" borderId="0" xfId="0" applyFont="1" applyAlignment="1"/>
    <xf numFmtId="42" fontId="1" fillId="0" borderId="2" xfId="0" applyNumberFormat="1" applyFont="1" applyBorder="1" applyAlignment="1"/>
    <xf numFmtId="0" fontId="10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4" xfId="0" applyFont="1" applyFill="1" applyBorder="1" applyAlignment="1"/>
    <xf numFmtId="0" fontId="2" fillId="0" borderId="3" xfId="0" applyFont="1" applyBorder="1" applyAlignment="1"/>
    <xf numFmtId="164" fontId="2" fillId="2" borderId="4" xfId="0" applyNumberFormat="1" applyFont="1" applyFill="1" applyBorder="1" applyAlignment="1"/>
    <xf numFmtId="0" fontId="8" fillId="0" borderId="0" xfId="0" applyFont="1" applyAlignment="1">
      <alignment wrapText="1"/>
    </xf>
    <xf numFmtId="165" fontId="1" fillId="0" borderId="0" xfId="0" applyNumberFormat="1" applyFont="1" applyAlignment="1"/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1" fillId="0" borderId="2" xfId="0" applyNumberFormat="1" applyFont="1" applyBorder="1" applyAlignment="1"/>
    <xf numFmtId="0" fontId="11" fillId="0" borderId="0" xfId="0" applyFont="1" applyAlignment="1">
      <alignment wrapText="1"/>
    </xf>
    <xf numFmtId="0" fontId="12" fillId="0" borderId="0" xfId="0" applyFont="1" applyAlignment="1"/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wrapText="1"/>
    </xf>
    <xf numFmtId="0" fontId="13" fillId="0" borderId="0" xfId="0" applyFont="1" applyAlignment="1"/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5" fontId="2" fillId="0" borderId="1" xfId="0" applyNumberFormat="1" applyFont="1" applyBorder="1" applyAlignment="1"/>
    <xf numFmtId="0" fontId="14" fillId="2" borderId="4" xfId="0" applyFont="1" applyFill="1" applyBorder="1" applyAlignment="1"/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/>
    <xf numFmtId="0" fontId="2" fillId="0" borderId="0" xfId="0" applyFont="1" applyAlignment="1"/>
    <xf numFmtId="0" fontId="15" fillId="0" borderId="0" xfId="0" applyFont="1" applyAlignment="1"/>
    <xf numFmtId="164" fontId="8" fillId="0" borderId="0" xfId="0" applyNumberFormat="1" applyFont="1" applyAlignment="1"/>
    <xf numFmtId="0" fontId="14" fillId="0" borderId="0" xfId="0" applyFont="1" applyAlignment="1"/>
    <xf numFmtId="166" fontId="14" fillId="0" borderId="0" xfId="0" applyNumberFormat="1" applyFont="1" applyAlignment="1"/>
    <xf numFmtId="0" fontId="14" fillId="0" borderId="0" xfId="0" applyFont="1" applyAlignment="1">
      <alignment horizontal="left"/>
    </xf>
    <xf numFmtId="44" fontId="2" fillId="0" borderId="0" xfId="0" applyNumberFormat="1" applyFont="1" applyAlignment="1"/>
    <xf numFmtId="0" fontId="16" fillId="0" borderId="0" xfId="0" applyFont="1" applyAlignment="1"/>
    <xf numFmtId="0" fontId="9" fillId="0" borderId="0" xfId="0" applyFont="1" applyAlignment="1">
      <alignment wrapText="1"/>
    </xf>
    <xf numFmtId="3" fontId="2" fillId="0" borderId="0" xfId="0" applyNumberFormat="1" applyFont="1" applyAlignment="1"/>
    <xf numFmtId="167" fontId="2" fillId="0" borderId="0" xfId="0" applyNumberFormat="1" applyFont="1" applyAlignment="1"/>
    <xf numFmtId="0" fontId="18" fillId="0" borderId="0" xfId="0" applyFont="1" applyAlignment="1"/>
    <xf numFmtId="0" fontId="2" fillId="0" borderId="0" xfId="0" applyFont="1" applyAlignment="1">
      <alignment horizontal="left"/>
    </xf>
    <xf numFmtId="42" fontId="1" fillId="0" borderId="0" xfId="0" applyNumberFormat="1" applyFont="1" applyAlignment="1"/>
    <xf numFmtId="0" fontId="2" fillId="0" borderId="0" xfId="0" quotePrefix="1" applyFont="1" applyAlignment="1"/>
    <xf numFmtId="164" fontId="2" fillId="0" borderId="0" xfId="0" quotePrefix="1" applyNumberFormat="1" applyFont="1" applyAlignment="1"/>
    <xf numFmtId="0" fontId="2" fillId="0" borderId="0" xfId="0" quotePrefix="1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1000"/>
  <sheetViews>
    <sheetView tabSelected="1" workbookViewId="0">
      <selection activeCell="M37" sqref="M37"/>
    </sheetView>
  </sheetViews>
  <sheetFormatPr defaultColWidth="12.5703125" defaultRowHeight="15" customHeight="1" x14ac:dyDescent="0.2"/>
  <cols>
    <col min="1" max="3" width="2.7109375" customWidth="1"/>
    <col min="4" max="4" width="38.85546875" customWidth="1"/>
    <col min="5" max="6" width="18.7109375" customWidth="1"/>
    <col min="7" max="7" width="3.7109375" customWidth="1"/>
    <col min="8" max="8" width="9.7109375" customWidth="1"/>
    <col min="9" max="26" width="8" customWidth="1"/>
  </cols>
  <sheetData>
    <row r="1" spans="1:26" ht="15.75" customHeight="1" x14ac:dyDescent="0.25">
      <c r="A1" s="1" t="s">
        <v>0</v>
      </c>
      <c r="B1" s="2"/>
      <c r="C1" s="2"/>
      <c r="D1" s="2"/>
      <c r="E1" s="71"/>
      <c r="F1" s="7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2"/>
      <c r="B2" s="2"/>
      <c r="C2" s="2"/>
      <c r="D2" s="2"/>
      <c r="E2" s="3" t="s">
        <v>1</v>
      </c>
      <c r="F2" s="4" t="s">
        <v>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/>
      <c r="B3" s="2"/>
      <c r="C3" s="2"/>
      <c r="D3" s="2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 t="s">
        <v>3</v>
      </c>
      <c r="B4" s="1"/>
      <c r="C4" s="1"/>
      <c r="D4" s="2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2"/>
      <c r="B5" s="2" t="s">
        <v>4</v>
      </c>
      <c r="C5" s="2"/>
      <c r="D5" s="2"/>
      <c r="E5" s="7"/>
      <c r="F5" s="7">
        <f>+Admin!E9</f>
        <v>396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2"/>
      <c r="B6" s="2" t="s">
        <v>5</v>
      </c>
      <c r="C6" s="2"/>
      <c r="D6" s="2"/>
      <c r="E6" s="7"/>
      <c r="F6" s="7">
        <f>+E7+E8</f>
        <v>7500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2"/>
      <c r="B7" s="2"/>
      <c r="C7" s="2" t="s">
        <v>6</v>
      </c>
      <c r="D7" s="2"/>
      <c r="E7" s="7">
        <v>0</v>
      </c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2"/>
      <c r="B8" s="2"/>
      <c r="C8" s="2" t="s">
        <v>7</v>
      </c>
      <c r="D8" s="2"/>
      <c r="E8" s="7">
        <f>+Community!E8</f>
        <v>7500</v>
      </c>
      <c r="F8" s="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2"/>
      <c r="B9" s="2" t="s">
        <v>8</v>
      </c>
      <c r="C9" s="2"/>
      <c r="D9" s="2"/>
      <c r="E9" s="7"/>
      <c r="F9" s="7">
        <f>+E10+E11</f>
        <v>24500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"/>
      <c r="B10" s="2"/>
      <c r="C10" s="2"/>
      <c r="D10" s="2" t="s">
        <v>9</v>
      </c>
      <c r="E10" s="7">
        <f>+FundDevelopment!E6</f>
        <v>1000</v>
      </c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2"/>
      <c r="B11" s="2"/>
      <c r="C11" s="2"/>
      <c r="D11" s="2" t="s">
        <v>10</v>
      </c>
      <c r="E11" s="7">
        <f>+FundDevelopment!E17</f>
        <v>23500</v>
      </c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2"/>
      <c r="B12" s="2" t="s">
        <v>11</v>
      </c>
      <c r="C12" s="2"/>
      <c r="D12" s="2"/>
      <c r="E12" s="7"/>
      <c r="F12" s="7">
        <f>(Admin!E5+Admin!E6+Admin!E7+Admin!E8)</f>
        <v>7121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"/>
      <c r="B13" s="2" t="s">
        <v>12</v>
      </c>
      <c r="C13" s="2"/>
      <c r="D13" s="2"/>
      <c r="E13" s="7"/>
      <c r="F13" s="7">
        <f>Mmrshp!E54</f>
        <v>350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/>
      <c r="B14" s="1"/>
      <c r="C14" s="1"/>
      <c r="D14" s="8" t="s">
        <v>13</v>
      </c>
      <c r="E14" s="6"/>
      <c r="F14" s="9">
        <f>SUM(F5:F13)</f>
        <v>39867</v>
      </c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2"/>
      <c r="C15" s="2"/>
      <c r="D15" s="2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1" t="s">
        <v>14</v>
      </c>
      <c r="B16" s="2"/>
      <c r="C16" s="2"/>
      <c r="D16" s="2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 t="s">
        <v>15</v>
      </c>
      <c r="C17" s="2"/>
      <c r="D17" s="2"/>
      <c r="E17" s="7"/>
      <c r="F17" s="7">
        <f>Admin!E24</f>
        <v>10288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2"/>
      <c r="C18" s="2"/>
      <c r="D18" s="2"/>
      <c r="E18" s="7"/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2" t="s">
        <v>16</v>
      </c>
      <c r="C19" s="2"/>
      <c r="D19" s="2"/>
      <c r="E19" s="7"/>
      <c r="F19" s="7">
        <f>SUM(E20:E22)</f>
        <v>21762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2"/>
      <c r="C20" s="2" t="s">
        <v>17</v>
      </c>
      <c r="D20" s="2"/>
      <c r="E20" s="7">
        <f>'Marketing &amp; Communications'!E7</f>
        <v>1878</v>
      </c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2"/>
      <c r="C21" s="2" t="s">
        <v>18</v>
      </c>
      <c r="D21" s="2"/>
      <c r="E21" s="7">
        <f>Community!E17</f>
        <v>13200</v>
      </c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2"/>
      <c r="C22" s="2" t="s">
        <v>19</v>
      </c>
      <c r="D22" s="2"/>
      <c r="E22" s="7">
        <f>SPAC!E28</f>
        <v>6684</v>
      </c>
      <c r="F22" s="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/>
      <c r="C23" s="2"/>
      <c r="D23" s="2"/>
      <c r="E23" s="7"/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 t="s">
        <v>20</v>
      </c>
      <c r="C24" s="2"/>
      <c r="D24" s="2"/>
      <c r="E24" s="7"/>
      <c r="F24" s="7">
        <f>ConfTrain!D40</f>
        <v>5063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/>
      <c r="D25" s="2"/>
      <c r="E25" s="7"/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 t="s">
        <v>8</v>
      </c>
      <c r="C26" s="2"/>
      <c r="D26" s="2"/>
      <c r="E26" s="7"/>
      <c r="F26" s="7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 t="s">
        <v>21</v>
      </c>
      <c r="D27" s="2"/>
      <c r="E27" s="7">
        <v>0</v>
      </c>
      <c r="F27" s="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7"/>
      <c r="F28" s="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 t="s">
        <v>22</v>
      </c>
      <c r="C29" s="2"/>
      <c r="D29" s="2"/>
      <c r="E29" s="7"/>
      <c r="F29" s="7">
        <f>E30+E31+E32+E34+E33</f>
        <v>2950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 t="s">
        <v>23</v>
      </c>
      <c r="D30" s="2"/>
      <c r="E30" s="7">
        <f>Mmrshp!E50</f>
        <v>1800</v>
      </c>
      <c r="F30" s="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 t="s">
        <v>24</v>
      </c>
      <c r="D31" s="2"/>
      <c r="E31" s="7">
        <f>Mmrshp!E60</f>
        <v>550</v>
      </c>
      <c r="F31" s="7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 t="s">
        <v>25</v>
      </c>
      <c r="D32" s="2"/>
      <c r="E32" s="7">
        <f>Mmrshp!E6</f>
        <v>50</v>
      </c>
      <c r="F32" s="7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 t="s">
        <v>26</v>
      </c>
      <c r="D33" s="2"/>
      <c r="E33" s="7">
        <f>+Mmrshp!E18</f>
        <v>150</v>
      </c>
      <c r="F33" s="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 t="s">
        <v>27</v>
      </c>
      <c r="D34" s="2"/>
      <c r="E34" s="7">
        <f>Mmrshp!E12</f>
        <v>400</v>
      </c>
      <c r="F34" s="7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7"/>
      <c r="F35" s="7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 t="s">
        <v>28</v>
      </c>
      <c r="C36" s="2"/>
      <c r="D36" s="2"/>
      <c r="E36" s="7"/>
      <c r="F36" s="7">
        <f>SustainerCouncil!E8</f>
        <v>500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7"/>
      <c r="F37" s="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8" t="s">
        <v>29</v>
      </c>
      <c r="E38" s="6"/>
      <c r="F38" s="9">
        <f>SUM(F17:F36)</f>
        <v>40563</v>
      </c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6"/>
      <c r="F39" s="10"/>
      <c r="G39" s="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 x14ac:dyDescent="0.25">
      <c r="A40" s="11" t="s">
        <v>30</v>
      </c>
      <c r="B40" s="2"/>
      <c r="C40" s="2"/>
      <c r="D40" s="2"/>
      <c r="E40" s="6"/>
      <c r="F40" s="12">
        <f>F14-F38</f>
        <v>-696</v>
      </c>
      <c r="G40" s="1"/>
      <c r="H40" s="1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6"/>
      <c r="F41" s="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6"/>
      <c r="F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6"/>
      <c r="F43" s="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6"/>
      <c r="F44" s="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6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6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6"/>
      <c r="F47" s="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6"/>
      <c r="F48" s="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6"/>
      <c r="F49" s="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6"/>
      <c r="F50" s="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6"/>
      <c r="F51" s="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6"/>
      <c r="F52" s="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6"/>
      <c r="F53" s="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6"/>
      <c r="F54" s="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6"/>
      <c r="F55" s="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6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6"/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6"/>
      <c r="F58" s="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6"/>
      <c r="F59" s="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6"/>
      <c r="F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6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6"/>
      <c r="F62" s="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6"/>
      <c r="F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6"/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6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6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6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6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6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6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6"/>
      <c r="F71" s="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6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6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6"/>
      <c r="F74" s="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6"/>
      <c r="F75" s="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6"/>
      <c r="F76" s="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6"/>
      <c r="F77" s="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6"/>
      <c r="F78" s="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6"/>
      <c r="F79" s="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6"/>
      <c r="F80" s="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6"/>
      <c r="F81" s="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6"/>
      <c r="F82" s="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6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6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6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6"/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6"/>
      <c r="F87" s="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6"/>
      <c r="F88" s="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6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6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6"/>
      <c r="F91" s="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6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6"/>
      <c r="F93" s="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6"/>
      <c r="F94" s="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6"/>
      <c r="F96" s="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6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6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6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6"/>
      <c r="F100" s="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6"/>
      <c r="F101" s="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6"/>
      <c r="F102" s="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6"/>
      <c r="F103" s="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6"/>
      <c r="F104" s="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6"/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6"/>
      <c r="F106" s="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6"/>
      <c r="F107" s="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6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6"/>
      <c r="F109" s="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6"/>
      <c r="F110" s="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6"/>
      <c r="F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6"/>
      <c r="F112" s="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6"/>
      <c r="F113" s="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6"/>
      <c r="F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6"/>
      <c r="F115" s="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6"/>
      <c r="F116" s="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6"/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6"/>
      <c r="F118" s="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6"/>
      <c r="F119" s="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6"/>
      <c r="F120" s="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6"/>
      <c r="F121" s="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6"/>
      <c r="F122" s="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6"/>
      <c r="F123" s="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6"/>
      <c r="F124" s="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6"/>
      <c r="F125" s="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6"/>
      <c r="F126" s="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6"/>
      <c r="F127" s="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6"/>
      <c r="F128" s="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6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6"/>
      <c r="F130" s="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6"/>
      <c r="F131" s="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6"/>
      <c r="F132" s="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6"/>
      <c r="F133" s="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6"/>
      <c r="F134" s="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6"/>
      <c r="F135" s="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6"/>
      <c r="F136" s="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6"/>
      <c r="F137" s="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6"/>
      <c r="F138" s="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6"/>
      <c r="F139" s="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6"/>
      <c r="F140" s="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6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6"/>
      <c r="F142" s="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6"/>
      <c r="F143" s="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6"/>
      <c r="F144" s="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6"/>
      <c r="F145" s="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6"/>
      <c r="F146" s="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6"/>
      <c r="F147" s="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6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6"/>
      <c r="F149" s="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6"/>
      <c r="F150" s="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6"/>
      <c r="F151" s="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6"/>
      <c r="F152" s="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6"/>
      <c r="F153" s="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6"/>
      <c r="F154" s="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6"/>
      <c r="F155" s="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6"/>
      <c r="F156" s="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6"/>
      <c r="F157" s="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6"/>
      <c r="F158" s="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6"/>
      <c r="F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6"/>
      <c r="F160" s="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6"/>
      <c r="F161" s="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6"/>
      <c r="F162" s="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6"/>
      <c r="F163" s="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6"/>
      <c r="F164" s="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6"/>
      <c r="F165" s="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6"/>
      <c r="F166" s="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6"/>
      <c r="F167" s="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6"/>
      <c r="F168" s="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6"/>
      <c r="F169" s="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6"/>
      <c r="F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6"/>
      <c r="F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6"/>
      <c r="F172" s="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6"/>
      <c r="F173" s="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6"/>
      <c r="F174" s="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6"/>
      <c r="F175" s="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6"/>
      <c r="F176" s="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6"/>
      <c r="F177" s="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6"/>
      <c r="F178" s="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6"/>
      <c r="F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6"/>
      <c r="F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6"/>
      <c r="F181" s="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6"/>
      <c r="F182" s="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6"/>
      <c r="F183" s="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6"/>
      <c r="F184" s="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6"/>
      <c r="F185" s="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6"/>
      <c r="F186" s="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6"/>
      <c r="F187" s="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6"/>
      <c r="F188" s="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6"/>
      <c r="F189" s="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6"/>
      <c r="F190" s="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6"/>
      <c r="F191" s="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6"/>
      <c r="F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6"/>
      <c r="F193" s="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6"/>
      <c r="F194" s="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6"/>
      <c r="F195" s="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6"/>
      <c r="F196" s="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6"/>
      <c r="F197" s="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6"/>
      <c r="F198" s="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6"/>
      <c r="F199" s="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6"/>
      <c r="F200" s="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6"/>
      <c r="F201" s="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6"/>
      <c r="F202" s="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6"/>
      <c r="F203" s="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6"/>
      <c r="F204" s="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6"/>
      <c r="F205" s="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6"/>
      <c r="F206" s="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6"/>
      <c r="F207" s="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6"/>
      <c r="F208" s="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6"/>
      <c r="F209" s="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6"/>
      <c r="F210" s="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6"/>
      <c r="F211" s="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6"/>
      <c r="F212" s="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6"/>
      <c r="F213" s="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6"/>
      <c r="F214" s="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6"/>
      <c r="F215" s="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6"/>
      <c r="F216" s="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6"/>
      <c r="F217" s="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6"/>
      <c r="F218" s="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6"/>
      <c r="F219" s="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6"/>
      <c r="F220" s="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6"/>
      <c r="F221" s="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6"/>
      <c r="F222" s="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6"/>
      <c r="F223" s="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6"/>
      <c r="F224" s="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6"/>
      <c r="F225" s="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6"/>
      <c r="F226" s="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6"/>
      <c r="F227" s="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6"/>
      <c r="F228" s="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6"/>
      <c r="F229" s="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6"/>
      <c r="F230" s="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6"/>
      <c r="F231" s="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6"/>
      <c r="F232" s="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6"/>
      <c r="F233" s="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6"/>
      <c r="F234" s="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6"/>
      <c r="F235" s="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6"/>
      <c r="F236" s="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6"/>
      <c r="F237" s="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6"/>
      <c r="F238" s="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6"/>
      <c r="F239" s="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6"/>
      <c r="F240" s="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6"/>
      <c r="F241" s="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6"/>
      <c r="F242" s="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6"/>
      <c r="F243" s="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6"/>
      <c r="F244" s="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6"/>
      <c r="F245" s="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6"/>
      <c r="F246" s="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6"/>
      <c r="F247" s="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6"/>
      <c r="F248" s="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6"/>
      <c r="F249" s="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6"/>
      <c r="F250" s="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6"/>
      <c r="F251" s="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6"/>
      <c r="F252" s="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6"/>
      <c r="F253" s="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6"/>
      <c r="F254" s="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6"/>
      <c r="F255" s="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6"/>
      <c r="F256" s="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6"/>
      <c r="F257" s="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6"/>
      <c r="F258" s="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6"/>
      <c r="F259" s="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6"/>
      <c r="F260" s="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6"/>
      <c r="F261" s="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6"/>
      <c r="F262" s="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6"/>
      <c r="F263" s="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6"/>
      <c r="F264" s="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6"/>
      <c r="F265" s="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6"/>
      <c r="F266" s="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6"/>
      <c r="F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6"/>
      <c r="F268" s="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6"/>
      <c r="F269" s="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6"/>
      <c r="F270" s="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6"/>
      <c r="F271" s="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6"/>
      <c r="F272" s="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6"/>
      <c r="F273" s="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6"/>
      <c r="F274" s="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6"/>
      <c r="F275" s="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6"/>
      <c r="F276" s="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6"/>
      <c r="F277" s="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6"/>
      <c r="F278" s="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6"/>
      <c r="F279" s="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6"/>
      <c r="F280" s="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6"/>
      <c r="F281" s="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6"/>
      <c r="F282" s="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6"/>
      <c r="F283" s="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6"/>
      <c r="F284" s="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6"/>
      <c r="F285" s="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6"/>
      <c r="F286" s="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6"/>
      <c r="F287" s="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6"/>
      <c r="F288" s="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6"/>
      <c r="F289" s="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6"/>
      <c r="F290" s="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6"/>
      <c r="F291" s="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6"/>
      <c r="F292" s="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6"/>
      <c r="F293" s="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6"/>
      <c r="F294" s="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6"/>
      <c r="F295" s="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6"/>
      <c r="F296" s="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6"/>
      <c r="F297" s="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6"/>
      <c r="F298" s="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6"/>
      <c r="F299" s="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6"/>
      <c r="F300" s="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6"/>
      <c r="F301" s="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6"/>
      <c r="F302" s="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6"/>
      <c r="F303" s="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6"/>
      <c r="F304" s="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6"/>
      <c r="F305" s="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6"/>
      <c r="F306" s="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6"/>
      <c r="F307" s="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6"/>
      <c r="F308" s="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6"/>
      <c r="F309" s="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6"/>
      <c r="F310" s="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6"/>
      <c r="F311" s="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6"/>
      <c r="F312" s="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6"/>
      <c r="F313" s="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6"/>
      <c r="F314" s="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6"/>
      <c r="F315" s="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6"/>
      <c r="F316" s="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6"/>
      <c r="F317" s="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6"/>
      <c r="F318" s="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6"/>
      <c r="F319" s="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6"/>
      <c r="F320" s="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6"/>
      <c r="F321" s="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6"/>
      <c r="F322" s="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6"/>
      <c r="F323" s="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6"/>
      <c r="F324" s="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6"/>
      <c r="F325" s="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6"/>
      <c r="F326" s="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6"/>
      <c r="F327" s="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6"/>
      <c r="F328" s="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6"/>
      <c r="F329" s="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6"/>
      <c r="F330" s="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6"/>
      <c r="F331" s="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6"/>
      <c r="F332" s="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6"/>
      <c r="F333" s="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6"/>
      <c r="F334" s="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6"/>
      <c r="F335" s="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6"/>
      <c r="F336" s="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6"/>
      <c r="F337" s="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6"/>
      <c r="F338" s="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6"/>
      <c r="F339" s="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6"/>
      <c r="F340" s="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6"/>
      <c r="F341" s="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6"/>
      <c r="F342" s="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6"/>
      <c r="F343" s="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6"/>
      <c r="F344" s="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6"/>
      <c r="F345" s="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6"/>
      <c r="F346" s="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6"/>
      <c r="F347" s="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6"/>
      <c r="F348" s="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6"/>
      <c r="F349" s="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6"/>
      <c r="F350" s="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6"/>
      <c r="F351" s="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6"/>
      <c r="F352" s="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6"/>
      <c r="F353" s="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6"/>
      <c r="F354" s="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6"/>
      <c r="F355" s="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6"/>
      <c r="F356" s="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6"/>
      <c r="F357" s="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6"/>
      <c r="F358" s="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6"/>
      <c r="F359" s="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6"/>
      <c r="F360" s="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6"/>
      <c r="F361" s="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6"/>
      <c r="F362" s="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6"/>
      <c r="F363" s="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6"/>
      <c r="F364" s="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6"/>
      <c r="F365" s="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6"/>
      <c r="F366" s="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6"/>
      <c r="F367" s="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6"/>
      <c r="F368" s="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6"/>
      <c r="F369" s="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6"/>
      <c r="F370" s="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6"/>
      <c r="F371" s="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6"/>
      <c r="F372" s="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6"/>
      <c r="F373" s="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6"/>
      <c r="F374" s="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6"/>
      <c r="F375" s="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6"/>
      <c r="F376" s="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6"/>
      <c r="F377" s="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6"/>
      <c r="F378" s="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6"/>
      <c r="F379" s="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6"/>
      <c r="F380" s="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6"/>
      <c r="F381" s="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6"/>
      <c r="F382" s="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6"/>
      <c r="F383" s="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6"/>
      <c r="F384" s="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6"/>
      <c r="F385" s="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6"/>
      <c r="F386" s="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6"/>
      <c r="F387" s="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6"/>
      <c r="F388" s="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6"/>
      <c r="F389" s="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6"/>
      <c r="F390" s="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6"/>
      <c r="F391" s="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6"/>
      <c r="F392" s="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6"/>
      <c r="F393" s="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6"/>
      <c r="F394" s="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6"/>
      <c r="F395" s="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6"/>
      <c r="F396" s="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6"/>
      <c r="F397" s="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6"/>
      <c r="F398" s="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6"/>
      <c r="F399" s="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6"/>
      <c r="F400" s="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6"/>
      <c r="F401" s="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6"/>
      <c r="F402" s="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6"/>
      <c r="F403" s="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6"/>
      <c r="F404" s="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6"/>
      <c r="F405" s="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6"/>
      <c r="F406" s="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6"/>
      <c r="F407" s="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6"/>
      <c r="F408" s="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6"/>
      <c r="F409" s="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6"/>
      <c r="F410" s="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6"/>
      <c r="F411" s="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6"/>
      <c r="F412" s="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6"/>
      <c r="F413" s="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6"/>
      <c r="F414" s="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6"/>
      <c r="F415" s="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6"/>
      <c r="F416" s="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6"/>
      <c r="F417" s="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6"/>
      <c r="F418" s="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6"/>
      <c r="F419" s="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6"/>
      <c r="F420" s="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6"/>
      <c r="F421" s="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6"/>
      <c r="F422" s="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6"/>
      <c r="F423" s="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6"/>
      <c r="F424" s="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6"/>
      <c r="F425" s="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6"/>
      <c r="F426" s="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6"/>
      <c r="F427" s="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6"/>
      <c r="F428" s="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6"/>
      <c r="F429" s="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6"/>
      <c r="F430" s="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6"/>
      <c r="F431" s="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6"/>
      <c r="F432" s="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6"/>
      <c r="F433" s="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6"/>
      <c r="F434" s="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6"/>
      <c r="F435" s="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6"/>
      <c r="F436" s="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6"/>
      <c r="F437" s="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6"/>
      <c r="F438" s="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6"/>
      <c r="F439" s="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6"/>
      <c r="F440" s="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6"/>
      <c r="F441" s="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6"/>
      <c r="F442" s="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6"/>
      <c r="F443" s="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6"/>
      <c r="F444" s="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6"/>
      <c r="F445" s="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6"/>
      <c r="F446" s="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6"/>
      <c r="F447" s="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6"/>
      <c r="F448" s="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6"/>
      <c r="F449" s="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6"/>
      <c r="F450" s="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6"/>
      <c r="F451" s="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6"/>
      <c r="F452" s="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6"/>
      <c r="F453" s="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6"/>
      <c r="F454" s="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6"/>
      <c r="F455" s="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6"/>
      <c r="F456" s="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6"/>
      <c r="F457" s="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6"/>
      <c r="F458" s="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6"/>
      <c r="F459" s="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6"/>
      <c r="F460" s="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6"/>
      <c r="F461" s="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6"/>
      <c r="F462" s="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6"/>
      <c r="F463" s="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6"/>
      <c r="F464" s="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6"/>
      <c r="F465" s="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6"/>
      <c r="F466" s="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6"/>
      <c r="F467" s="6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6"/>
      <c r="F468" s="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6"/>
      <c r="F469" s="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6"/>
      <c r="F470" s="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6"/>
      <c r="F471" s="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6"/>
      <c r="F472" s="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6"/>
      <c r="F473" s="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6"/>
      <c r="F474" s="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6"/>
      <c r="F475" s="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6"/>
      <c r="F476" s="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6"/>
      <c r="F477" s="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6"/>
      <c r="F478" s="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6"/>
      <c r="F479" s="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6"/>
      <c r="F480" s="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6"/>
      <c r="F481" s="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6"/>
      <c r="F482" s="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6"/>
      <c r="F483" s="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6"/>
      <c r="F484" s="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6"/>
      <c r="F485" s="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6"/>
      <c r="F486" s="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6"/>
      <c r="F487" s="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6"/>
      <c r="F488" s="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6"/>
      <c r="F489" s="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6"/>
      <c r="F490" s="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6"/>
      <c r="F491" s="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6"/>
      <c r="F492" s="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6"/>
      <c r="F493" s="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6"/>
      <c r="F494" s="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6"/>
      <c r="F495" s="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6"/>
      <c r="F496" s="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6"/>
      <c r="F497" s="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6"/>
      <c r="F498" s="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6"/>
      <c r="F499" s="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6"/>
      <c r="F500" s="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6"/>
      <c r="F501" s="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6"/>
      <c r="F502" s="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6"/>
      <c r="F503" s="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6"/>
      <c r="F504" s="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6"/>
      <c r="F505" s="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6"/>
      <c r="F506" s="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6"/>
      <c r="F507" s="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6"/>
      <c r="F508" s="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6"/>
      <c r="F509" s="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6"/>
      <c r="F510" s="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6"/>
      <c r="F511" s="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6"/>
      <c r="F512" s="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6"/>
      <c r="F513" s="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6"/>
      <c r="F514" s="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6"/>
      <c r="F515" s="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6"/>
      <c r="F516" s="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6"/>
      <c r="F517" s="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6"/>
      <c r="F518" s="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6"/>
      <c r="F519" s="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6"/>
      <c r="F520" s="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6"/>
      <c r="F521" s="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6"/>
      <c r="F522" s="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6"/>
      <c r="F523" s="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6"/>
      <c r="F524" s="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6"/>
      <c r="F525" s="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6"/>
      <c r="F526" s="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6"/>
      <c r="F527" s="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6"/>
      <c r="F528" s="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6"/>
      <c r="F529" s="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6"/>
      <c r="F530" s="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6"/>
      <c r="F531" s="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6"/>
      <c r="F532" s="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6"/>
      <c r="F533" s="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6"/>
      <c r="F534" s="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6"/>
      <c r="F535" s="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6"/>
      <c r="F536" s="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6"/>
      <c r="F537" s="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6"/>
      <c r="F538" s="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6"/>
      <c r="F539" s="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6"/>
      <c r="F540" s="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6"/>
      <c r="F541" s="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6"/>
      <c r="F542" s="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6"/>
      <c r="F543" s="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6"/>
      <c r="F544" s="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6"/>
      <c r="F545" s="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6"/>
      <c r="F546" s="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6"/>
      <c r="F547" s="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6"/>
      <c r="F548" s="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6"/>
      <c r="F549" s="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6"/>
      <c r="F550" s="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6"/>
      <c r="F551" s="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6"/>
      <c r="F552" s="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6"/>
      <c r="F553" s="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6"/>
      <c r="F554" s="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6"/>
      <c r="F555" s="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6"/>
      <c r="F556" s="6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6"/>
      <c r="F557" s="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6"/>
      <c r="F558" s="6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6"/>
      <c r="F559" s="6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6"/>
      <c r="F560" s="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6"/>
      <c r="F561" s="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6"/>
      <c r="F562" s="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6"/>
      <c r="F563" s="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6"/>
      <c r="F564" s="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6"/>
      <c r="F565" s="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6"/>
      <c r="F566" s="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6"/>
      <c r="F567" s="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6"/>
      <c r="F568" s="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6"/>
      <c r="F569" s="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6"/>
      <c r="F570" s="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6"/>
      <c r="F571" s="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6"/>
      <c r="F572" s="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6"/>
      <c r="F573" s="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6"/>
      <c r="F574" s="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6"/>
      <c r="F575" s="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6"/>
      <c r="F576" s="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6"/>
      <c r="F577" s="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6"/>
      <c r="F578" s="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6"/>
      <c r="F579" s="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6"/>
      <c r="F580" s="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6"/>
      <c r="F581" s="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6"/>
      <c r="F582" s="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6"/>
      <c r="F583" s="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6"/>
      <c r="F584" s="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6"/>
      <c r="F585" s="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6"/>
      <c r="F586" s="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6"/>
      <c r="F587" s="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6"/>
      <c r="F588" s="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6"/>
      <c r="F589" s="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6"/>
      <c r="F590" s="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6"/>
      <c r="F591" s="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6"/>
      <c r="F592" s="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6"/>
      <c r="F593" s="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6"/>
      <c r="F594" s="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6"/>
      <c r="F595" s="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6"/>
      <c r="F596" s="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6"/>
      <c r="F597" s="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6"/>
      <c r="F598" s="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6"/>
      <c r="F599" s="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6"/>
      <c r="F600" s="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6"/>
      <c r="F601" s="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6"/>
      <c r="F602" s="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6"/>
      <c r="F603" s="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6"/>
      <c r="F604" s="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6"/>
      <c r="F605" s="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6"/>
      <c r="F606" s="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6"/>
      <c r="F607" s="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6"/>
      <c r="F608" s="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6"/>
      <c r="F609" s="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6"/>
      <c r="F610" s="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6"/>
      <c r="F611" s="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6"/>
      <c r="F612" s="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6"/>
      <c r="F613" s="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6"/>
      <c r="F614" s="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6"/>
      <c r="F615" s="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6"/>
      <c r="F616" s="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6"/>
      <c r="F617" s="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6"/>
      <c r="F618" s="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6"/>
      <c r="F619" s="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6"/>
      <c r="F620" s="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6"/>
      <c r="F621" s="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6"/>
      <c r="F622" s="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6"/>
      <c r="F623" s="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6"/>
      <c r="F624" s="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6"/>
      <c r="F625" s="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6"/>
      <c r="F626" s="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6"/>
      <c r="F627" s="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6"/>
      <c r="F628" s="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6"/>
      <c r="F629" s="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6"/>
      <c r="F630" s="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6"/>
      <c r="F631" s="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6"/>
      <c r="F632" s="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6"/>
      <c r="F633" s="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6"/>
      <c r="F634" s="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6"/>
      <c r="F635" s="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6"/>
      <c r="F636" s="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6"/>
      <c r="F637" s="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6"/>
      <c r="F638" s="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6"/>
      <c r="F639" s="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6"/>
      <c r="F640" s="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6"/>
      <c r="F641" s="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6"/>
      <c r="F642" s="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6"/>
      <c r="F643" s="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6"/>
      <c r="F644" s="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6"/>
      <c r="F645" s="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6"/>
      <c r="F646" s="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6"/>
      <c r="F647" s="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6"/>
      <c r="F648" s="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6"/>
      <c r="F649" s="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6"/>
      <c r="F650" s="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6"/>
      <c r="F651" s="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6"/>
      <c r="F652" s="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6"/>
      <c r="F653" s="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6"/>
      <c r="F654" s="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6"/>
      <c r="F655" s="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6"/>
      <c r="F656" s="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6"/>
      <c r="F657" s="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6"/>
      <c r="F658" s="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6"/>
      <c r="F659" s="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6"/>
      <c r="F660" s="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6"/>
      <c r="F661" s="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6"/>
      <c r="F662" s="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6"/>
      <c r="F663" s="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6"/>
      <c r="F664" s="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6"/>
      <c r="F665" s="6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6"/>
      <c r="F666" s="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6"/>
      <c r="F667" s="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6"/>
      <c r="F668" s="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6"/>
      <c r="F669" s="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6"/>
      <c r="F670" s="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6"/>
      <c r="F671" s="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6"/>
      <c r="F672" s="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6"/>
      <c r="F673" s="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6"/>
      <c r="F674" s="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6"/>
      <c r="F675" s="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6"/>
      <c r="F676" s="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6"/>
      <c r="F677" s="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6"/>
      <c r="F678" s="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6"/>
      <c r="F679" s="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6"/>
      <c r="F680" s="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6"/>
      <c r="F681" s="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6"/>
      <c r="F682" s="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6"/>
      <c r="F683" s="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6"/>
      <c r="F684" s="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6"/>
      <c r="F685" s="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6"/>
      <c r="F686" s="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6"/>
      <c r="F687" s="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6"/>
      <c r="F688" s="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6"/>
      <c r="F689" s="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6"/>
      <c r="F690" s="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6"/>
      <c r="F691" s="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6"/>
      <c r="F692" s="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6"/>
      <c r="F693" s="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6"/>
      <c r="F694" s="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6"/>
      <c r="F695" s="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6"/>
      <c r="F696" s="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6"/>
      <c r="F697" s="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6"/>
      <c r="F698" s="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6"/>
      <c r="F699" s="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6"/>
      <c r="F700" s="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6"/>
      <c r="F701" s="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6"/>
      <c r="F702" s="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6"/>
      <c r="F703" s="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6"/>
      <c r="F704" s="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6"/>
      <c r="F705" s="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6"/>
      <c r="F706" s="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6"/>
      <c r="F707" s="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6"/>
      <c r="F708" s="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6"/>
      <c r="F709" s="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6"/>
      <c r="F710" s="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6"/>
      <c r="F711" s="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6"/>
      <c r="F712" s="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6"/>
      <c r="F713" s="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6"/>
      <c r="F714" s="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6"/>
      <c r="F715" s="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6"/>
      <c r="F716" s="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6"/>
      <c r="F717" s="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6"/>
      <c r="F718" s="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6"/>
      <c r="F719" s="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6"/>
      <c r="F720" s="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6"/>
      <c r="F721" s="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6"/>
      <c r="F722" s="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6"/>
      <c r="F723" s="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6"/>
      <c r="F724" s="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6"/>
      <c r="F725" s="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6"/>
      <c r="F726" s="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6"/>
      <c r="F727" s="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6"/>
      <c r="F728" s="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6"/>
      <c r="F729" s="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6"/>
      <c r="F730" s="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6"/>
      <c r="F731" s="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6"/>
      <c r="F732" s="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6"/>
      <c r="F733" s="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6"/>
      <c r="F734" s="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6"/>
      <c r="F735" s="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6"/>
      <c r="F736" s="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6"/>
      <c r="F737" s="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6"/>
      <c r="F738" s="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6"/>
      <c r="F739" s="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6"/>
      <c r="F740" s="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6"/>
      <c r="F741" s="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6"/>
      <c r="F742" s="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6"/>
      <c r="F743" s="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6"/>
      <c r="F744" s="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6"/>
      <c r="F745" s="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6"/>
      <c r="F746" s="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6"/>
      <c r="F747" s="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6"/>
      <c r="F748" s="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6"/>
      <c r="F749" s="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6"/>
      <c r="F750" s="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6"/>
      <c r="F751" s="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6"/>
      <c r="F752" s="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6"/>
      <c r="F753" s="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6"/>
      <c r="F754" s="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6"/>
      <c r="F755" s="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6"/>
      <c r="F756" s="6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6"/>
      <c r="F757" s="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6"/>
      <c r="F758" s="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6"/>
      <c r="F759" s="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6"/>
      <c r="F760" s="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6"/>
      <c r="F761" s="6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6"/>
      <c r="F762" s="6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6"/>
      <c r="F763" s="6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6"/>
      <c r="F764" s="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6"/>
      <c r="F765" s="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6"/>
      <c r="F766" s="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6"/>
      <c r="F767" s="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6"/>
      <c r="F768" s="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6"/>
      <c r="F769" s="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6"/>
      <c r="F770" s="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6"/>
      <c r="F771" s="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6"/>
      <c r="F772" s="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6"/>
      <c r="F773" s="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6"/>
      <c r="F774" s="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6"/>
      <c r="F775" s="6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6"/>
      <c r="F776" s="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6"/>
      <c r="F777" s="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6"/>
      <c r="F778" s="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6"/>
      <c r="F779" s="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6"/>
      <c r="F780" s="6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6"/>
      <c r="F781" s="6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6"/>
      <c r="F782" s="6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6"/>
      <c r="F783" s="6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6"/>
      <c r="F784" s="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6"/>
      <c r="F785" s="6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6"/>
      <c r="F786" s="6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6"/>
      <c r="F787" s="6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6"/>
      <c r="F788" s="6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6"/>
      <c r="F789" s="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6"/>
      <c r="F790" s="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6"/>
      <c r="F791" s="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6"/>
      <c r="F792" s="6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6"/>
      <c r="F793" s="6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6"/>
      <c r="F794" s="6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6"/>
      <c r="F795" s="6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6"/>
      <c r="F796" s="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6"/>
      <c r="F797" s="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6"/>
      <c r="F798" s="6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6"/>
      <c r="F799" s="6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6"/>
      <c r="F800" s="6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6"/>
      <c r="F801" s="6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6"/>
      <c r="F802" s="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6"/>
      <c r="F803" s="6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6"/>
      <c r="F804" s="6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6"/>
      <c r="F805" s="6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6"/>
      <c r="F806" s="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6"/>
      <c r="F807" s="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6"/>
      <c r="F808" s="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6"/>
      <c r="F809" s="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6"/>
      <c r="F810" s="6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6"/>
      <c r="F811" s="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6"/>
      <c r="F812" s="6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6"/>
      <c r="F813" s="6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6"/>
      <c r="F814" s="6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6"/>
      <c r="F815" s="6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6"/>
      <c r="F816" s="6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6"/>
      <c r="F817" s="6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6"/>
      <c r="F818" s="6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6"/>
      <c r="F819" s="6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6"/>
      <c r="F820" s="6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6"/>
      <c r="F821" s="6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6"/>
      <c r="F822" s="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6"/>
      <c r="F823" s="6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6"/>
      <c r="F824" s="6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6"/>
      <c r="F825" s="6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6"/>
      <c r="F826" s="6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6"/>
      <c r="F827" s="6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6"/>
      <c r="F828" s="6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6"/>
      <c r="F829" s="6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6"/>
      <c r="F830" s="6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6"/>
      <c r="F831" s="6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6"/>
      <c r="F832" s="6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6"/>
      <c r="F833" s="6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6"/>
      <c r="F834" s="6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6"/>
      <c r="F835" s="6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6"/>
      <c r="F836" s="6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6"/>
      <c r="F837" s="6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6"/>
      <c r="F838" s="6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6"/>
      <c r="F839" s="6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6"/>
      <c r="F840" s="6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6"/>
      <c r="F841" s="6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6"/>
      <c r="F842" s="6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6"/>
      <c r="F843" s="6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6"/>
      <c r="F844" s="6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6"/>
      <c r="F845" s="6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6"/>
      <c r="F846" s="6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6"/>
      <c r="F847" s="6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6"/>
      <c r="F848" s="6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6"/>
      <c r="F849" s="6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6"/>
      <c r="F850" s="6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6"/>
      <c r="F851" s="6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6"/>
      <c r="F852" s="6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6"/>
      <c r="F853" s="6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6"/>
      <c r="F854" s="6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6"/>
      <c r="F855" s="6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6"/>
      <c r="F856" s="6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6"/>
      <c r="F857" s="6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6"/>
      <c r="F858" s="6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6"/>
      <c r="F859" s="6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6"/>
      <c r="F860" s="6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6"/>
      <c r="F861" s="6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6"/>
      <c r="F862" s="6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6"/>
      <c r="F863" s="6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6"/>
      <c r="F864" s="6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6"/>
      <c r="F865" s="6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6"/>
      <c r="F866" s="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6"/>
      <c r="F867" s="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6"/>
      <c r="F868" s="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6"/>
      <c r="F869" s="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6"/>
      <c r="F870" s="6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6"/>
      <c r="F871" s="6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6"/>
      <c r="F872" s="6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6"/>
      <c r="F873" s="6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6"/>
      <c r="F874" s="6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6"/>
      <c r="F875" s="6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6"/>
      <c r="F876" s="6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6"/>
      <c r="F877" s="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6"/>
      <c r="F878" s="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6"/>
      <c r="F879" s="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6"/>
      <c r="F880" s="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6"/>
      <c r="F881" s="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6"/>
      <c r="F882" s="6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6"/>
      <c r="F883" s="6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6"/>
      <c r="F884" s="6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6"/>
      <c r="F885" s="6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6"/>
      <c r="F886" s="6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6"/>
      <c r="F887" s="6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6"/>
      <c r="F888" s="6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6"/>
      <c r="F889" s="6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6"/>
      <c r="F890" s="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6"/>
      <c r="F891" s="6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6"/>
      <c r="F892" s="6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6"/>
      <c r="F893" s="6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6"/>
      <c r="F894" s="6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6"/>
      <c r="F895" s="6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6"/>
      <c r="F896" s="6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6"/>
      <c r="F897" s="6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6"/>
      <c r="F898" s="6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6"/>
      <c r="F899" s="6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6"/>
      <c r="F900" s="6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6"/>
      <c r="F901" s="6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6"/>
      <c r="F902" s="6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6"/>
      <c r="F903" s="6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6"/>
      <c r="F904" s="6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6"/>
      <c r="F905" s="6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6"/>
      <c r="F906" s="6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6"/>
      <c r="F907" s="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6"/>
      <c r="F908" s="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6"/>
      <c r="F909" s="6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6"/>
      <c r="F910" s="6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6"/>
      <c r="F911" s="6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6"/>
      <c r="F912" s="6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6"/>
      <c r="F913" s="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6"/>
      <c r="F914" s="6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6"/>
      <c r="F915" s="6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6"/>
      <c r="F916" s="6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6"/>
      <c r="F917" s="6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6"/>
      <c r="F918" s="6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6"/>
      <c r="F919" s="6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6"/>
      <c r="F920" s="6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6"/>
      <c r="F921" s="6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6"/>
      <c r="F922" s="6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6"/>
      <c r="F923" s="6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6"/>
      <c r="F924" s="6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6"/>
      <c r="F925" s="6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6"/>
      <c r="F926" s="6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6"/>
      <c r="F927" s="6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6"/>
      <c r="F928" s="6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6"/>
      <c r="F929" s="6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6"/>
      <c r="F930" s="6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6"/>
      <c r="F931" s="6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6"/>
      <c r="F932" s="6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6"/>
      <c r="F933" s="6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6"/>
      <c r="F934" s="6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6"/>
      <c r="F935" s="6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6"/>
      <c r="F936" s="6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6"/>
      <c r="F937" s="6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6"/>
      <c r="F938" s="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6"/>
      <c r="F939" s="6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6"/>
      <c r="F940" s="6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6"/>
      <c r="F941" s="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6"/>
      <c r="F942" s="6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6"/>
      <c r="F943" s="6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6"/>
      <c r="F944" s="6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6"/>
      <c r="F945" s="6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6"/>
      <c r="F946" s="6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6"/>
      <c r="F947" s="6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6"/>
      <c r="F948" s="6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6"/>
      <c r="F949" s="6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6"/>
      <c r="F950" s="6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6"/>
      <c r="F951" s="6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6"/>
      <c r="F952" s="6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6"/>
      <c r="F953" s="6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6"/>
      <c r="F954" s="6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6"/>
      <c r="F955" s="6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6"/>
      <c r="F956" s="6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6"/>
      <c r="F957" s="6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6"/>
      <c r="F958" s="6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6"/>
      <c r="F959" s="6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6"/>
      <c r="F960" s="6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6"/>
      <c r="F961" s="6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6"/>
      <c r="F962" s="6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6"/>
      <c r="F963" s="6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6"/>
      <c r="F964" s="6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6"/>
      <c r="F965" s="6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6"/>
      <c r="F966" s="6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6"/>
      <c r="F967" s="6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6"/>
      <c r="F968" s="6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6"/>
      <c r="F969" s="6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6"/>
      <c r="F970" s="6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6"/>
      <c r="F971" s="6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6"/>
      <c r="F972" s="6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6"/>
      <c r="F973" s="6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6"/>
      <c r="F974" s="6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6"/>
      <c r="F975" s="6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6"/>
      <c r="F976" s="6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6"/>
      <c r="F977" s="6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6"/>
      <c r="F978" s="6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6"/>
      <c r="F979" s="6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6"/>
      <c r="F980" s="6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6"/>
      <c r="F981" s="6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6"/>
      <c r="F982" s="6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6"/>
      <c r="F983" s="6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6"/>
      <c r="F984" s="6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6"/>
      <c r="F985" s="6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6"/>
      <c r="F986" s="6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6"/>
      <c r="F987" s="6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6"/>
      <c r="F988" s="6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6"/>
      <c r="F989" s="6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6"/>
      <c r="F990" s="6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6"/>
      <c r="F991" s="6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6"/>
      <c r="F992" s="6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6"/>
      <c r="F993" s="6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6"/>
      <c r="F994" s="6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6"/>
      <c r="F995" s="6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6"/>
      <c r="F996" s="6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6"/>
      <c r="F997" s="6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6"/>
      <c r="F998" s="6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6"/>
      <c r="F999" s="6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6"/>
      <c r="F1000" s="6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E1:F1"/>
  </mergeCells>
  <pageMargins left="0.7" right="0.7" top="0.75" bottom="0.75" header="0" footer="0"/>
  <pageSetup orientation="portrait" r:id="rId1"/>
  <headerFooter>
    <oddHeader>&amp;CJunior League of Napa-Sonoma 2021-2022 Final Budget  Summary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workbookViewId="0">
      <selection activeCell="H25" sqref="H25"/>
    </sheetView>
  </sheetViews>
  <sheetFormatPr defaultColWidth="12.5703125" defaultRowHeight="15" customHeight="1" x14ac:dyDescent="0.2"/>
  <cols>
    <col min="1" max="2" width="2.7109375" customWidth="1"/>
    <col min="3" max="3" width="28.7109375" customWidth="1"/>
    <col min="4" max="4" width="3.7109375" customWidth="1"/>
    <col min="5" max="5" width="12.85546875" customWidth="1"/>
    <col min="6" max="6" width="3.140625" customWidth="1"/>
    <col min="7" max="7" width="25.42578125" customWidth="1"/>
    <col min="8" max="8" width="90.140625" customWidth="1"/>
    <col min="9" max="9" width="9.7109375" customWidth="1"/>
    <col min="10" max="26" width="8" customWidth="1"/>
  </cols>
  <sheetData>
    <row r="1" spans="1:26" ht="20.25" customHeight="1" x14ac:dyDescent="0.3">
      <c r="A1" s="1" t="s">
        <v>31</v>
      </c>
      <c r="B1" s="14"/>
      <c r="C1" s="2"/>
      <c r="D1" s="2"/>
      <c r="E1" s="6"/>
      <c r="F1" s="1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 x14ac:dyDescent="0.2">
      <c r="A2" s="16"/>
      <c r="B2" s="16"/>
      <c r="C2" s="16"/>
      <c r="D2" s="16"/>
      <c r="E2" s="17" t="s">
        <v>32</v>
      </c>
      <c r="F2" s="18"/>
      <c r="G2" s="19" t="s">
        <v>33</v>
      </c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.75" customHeight="1" x14ac:dyDescent="0.25">
      <c r="A3" s="1"/>
      <c r="B3" s="1"/>
      <c r="C3" s="2"/>
      <c r="D3" s="2"/>
      <c r="E3" s="6"/>
      <c r="F3" s="1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 t="s">
        <v>34</v>
      </c>
      <c r="C4" s="2"/>
      <c r="D4" s="2"/>
      <c r="E4" s="6"/>
      <c r="F4" s="15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2"/>
      <c r="B5" s="2"/>
      <c r="C5" s="2" t="s">
        <v>35</v>
      </c>
      <c r="D5" s="2"/>
      <c r="E5" s="6">
        <f>5*70</f>
        <v>350</v>
      </c>
      <c r="F5" s="15"/>
      <c r="G5" s="20" t="s">
        <v>36</v>
      </c>
      <c r="H5" s="20" t="s">
        <v>188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2"/>
      <c r="B6" s="2"/>
      <c r="C6" s="2" t="s">
        <v>37</v>
      </c>
      <c r="D6" s="2"/>
      <c r="E6" s="6">
        <f>2*65</f>
        <v>130</v>
      </c>
      <c r="F6" s="15"/>
      <c r="G6" s="20" t="s">
        <v>38</v>
      </c>
      <c r="H6" s="20" t="s">
        <v>189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2" t="s">
        <v>39</v>
      </c>
      <c r="D7" s="2"/>
      <c r="E7" s="6">
        <f>25*97</f>
        <v>2425</v>
      </c>
      <c r="F7" s="15"/>
      <c r="G7" s="20" t="s">
        <v>40</v>
      </c>
      <c r="H7" s="20" t="s">
        <v>183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2" t="s">
        <v>41</v>
      </c>
      <c r="D8" s="2"/>
      <c r="E8" s="6">
        <f>68*62</f>
        <v>4216</v>
      </c>
      <c r="F8" s="15"/>
      <c r="G8" s="20" t="s">
        <v>42</v>
      </c>
      <c r="H8" s="20" t="s">
        <v>184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/>
      <c r="B9" s="2"/>
      <c r="C9" s="2" t="s">
        <v>43</v>
      </c>
      <c r="D9" s="2"/>
      <c r="E9" s="6">
        <v>396</v>
      </c>
      <c r="F9" s="15"/>
      <c r="G9" s="2" t="s">
        <v>44</v>
      </c>
      <c r="H9" s="21"/>
      <c r="I9" s="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/>
      <c r="B10" s="2"/>
      <c r="C10" s="8" t="s">
        <v>45</v>
      </c>
      <c r="D10" s="2"/>
      <c r="E10" s="22">
        <f>SUM(E5:E9)</f>
        <v>7517</v>
      </c>
      <c r="F10" s="1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2"/>
      <c r="B11" s="2"/>
      <c r="C11" s="2"/>
      <c r="D11" s="2"/>
      <c r="E11" s="6"/>
      <c r="F11" s="1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2"/>
      <c r="B12" s="1" t="s">
        <v>46</v>
      </c>
      <c r="C12" s="2"/>
      <c r="D12" s="2"/>
      <c r="E12" s="6"/>
      <c r="F12" s="1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2"/>
      <c r="B13" s="2"/>
      <c r="C13" s="2" t="s">
        <v>47</v>
      </c>
      <c r="D13" s="2"/>
      <c r="E13" s="6">
        <v>1262</v>
      </c>
      <c r="F13" s="15"/>
      <c r="G13" s="2" t="s">
        <v>48</v>
      </c>
      <c r="H13" s="2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2"/>
      <c r="B14" s="2"/>
      <c r="C14" s="2" t="s">
        <v>49</v>
      </c>
      <c r="D14" s="2"/>
      <c r="E14" s="6">
        <v>600</v>
      </c>
      <c r="F14" s="15"/>
      <c r="G14" s="2" t="s">
        <v>50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2"/>
      <c r="C15" s="2" t="s">
        <v>51</v>
      </c>
      <c r="D15" s="2"/>
      <c r="E15" s="6">
        <v>1994</v>
      </c>
      <c r="F15" s="15"/>
      <c r="G15" s="2" t="s">
        <v>52</v>
      </c>
      <c r="H15" s="2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 x14ac:dyDescent="0.25">
      <c r="A16" s="2"/>
      <c r="B16" s="2"/>
      <c r="C16" s="2" t="s">
        <v>53</v>
      </c>
      <c r="D16" s="2"/>
      <c r="E16" s="6">
        <v>187</v>
      </c>
      <c r="F16" s="15"/>
      <c r="G16" s="2" t="s">
        <v>54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2"/>
      <c r="C17" s="2" t="s">
        <v>55</v>
      </c>
      <c r="D17" s="2"/>
      <c r="E17" s="6">
        <v>2500</v>
      </c>
      <c r="F17" s="15"/>
      <c r="G17" s="2" t="s">
        <v>56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2"/>
      <c r="C18" s="2" t="s">
        <v>57</v>
      </c>
      <c r="D18" s="2"/>
      <c r="E18" s="6">
        <v>200</v>
      </c>
      <c r="F18" s="15"/>
      <c r="G18" s="2" t="s">
        <v>58</v>
      </c>
      <c r="H18" s="2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5">
      <c r="A19" s="2"/>
      <c r="B19" s="2"/>
      <c r="C19" s="2" t="s">
        <v>59</v>
      </c>
      <c r="D19" s="2"/>
      <c r="E19" s="6">
        <v>400</v>
      </c>
      <c r="F19" s="15"/>
      <c r="G19" s="2" t="s">
        <v>60</v>
      </c>
      <c r="H19" s="2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2"/>
      <c r="B20" s="2"/>
      <c r="C20" s="2" t="s">
        <v>61</v>
      </c>
      <c r="D20" s="2"/>
      <c r="E20" s="6">
        <v>2930</v>
      </c>
      <c r="F20" s="15"/>
      <c r="G20" s="2" t="s">
        <v>62</v>
      </c>
      <c r="H20" s="23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2"/>
      <c r="C21" s="2" t="s">
        <v>63</v>
      </c>
      <c r="D21" s="2"/>
      <c r="E21" s="6">
        <v>100</v>
      </c>
      <c r="F21" s="15"/>
      <c r="G21" s="2" t="s">
        <v>58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 t="s">
        <v>64</v>
      </c>
      <c r="D22" s="2"/>
      <c r="E22" s="6">
        <v>115</v>
      </c>
      <c r="F22" s="15"/>
      <c r="G22" s="2" t="s">
        <v>65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2"/>
      <c r="C23" s="2" t="s">
        <v>66</v>
      </c>
      <c r="D23" s="2"/>
      <c r="E23" s="24">
        <v>0</v>
      </c>
      <c r="F23" s="15"/>
      <c r="G23" s="25" t="s">
        <v>67</v>
      </c>
      <c r="H23" s="2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2"/>
      <c r="C24" s="8" t="s">
        <v>68</v>
      </c>
      <c r="D24" s="2"/>
      <c r="E24" s="22">
        <f>SUM(E13:E23)</f>
        <v>10288</v>
      </c>
      <c r="F24" s="1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2"/>
      <c r="B25" s="2"/>
      <c r="C25" s="2"/>
      <c r="D25" s="2"/>
      <c r="E25" s="6"/>
      <c r="F25" s="1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25">
      <c r="A26" s="2"/>
      <c r="B26" s="2"/>
      <c r="C26" s="1" t="s">
        <v>69</v>
      </c>
      <c r="D26" s="2"/>
      <c r="E26" s="26">
        <f>+E10-E24</f>
        <v>-2771</v>
      </c>
      <c r="F26" s="1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 x14ac:dyDescent="0.25">
      <c r="A27" s="2"/>
      <c r="B27" s="2"/>
      <c r="C27" s="2"/>
      <c r="D27" s="2"/>
      <c r="E27" s="6"/>
      <c r="F27" s="1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6" customHeight="1" x14ac:dyDescent="0.2">
      <c r="A28" s="2"/>
      <c r="B28" s="2"/>
      <c r="C28" s="73" t="s">
        <v>185</v>
      </c>
      <c r="D28" s="72"/>
      <c r="E28" s="72"/>
      <c r="F28" s="72"/>
      <c r="G28" s="72"/>
      <c r="H28" s="72"/>
      <c r="I28" s="27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2.25" customHeight="1" x14ac:dyDescent="0.2">
      <c r="A29" s="2"/>
      <c r="B29" s="2"/>
      <c r="C29" s="74" t="s">
        <v>70</v>
      </c>
      <c r="D29" s="72"/>
      <c r="E29" s="72"/>
      <c r="F29" s="72"/>
      <c r="G29" s="72"/>
      <c r="H29" s="7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 t="s">
        <v>71</v>
      </c>
      <c r="D30" s="2"/>
      <c r="E30" s="6"/>
      <c r="F30" s="1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">
      <c r="A31" s="2"/>
      <c r="B31" s="2"/>
      <c r="C31" s="74" t="s">
        <v>72</v>
      </c>
      <c r="D31" s="72"/>
      <c r="E31" s="72"/>
      <c r="F31" s="72"/>
      <c r="G31" s="72"/>
      <c r="H31" s="7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 t="s">
        <v>73</v>
      </c>
      <c r="D32" s="2"/>
      <c r="E32" s="6"/>
      <c r="F32" s="1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 t="s">
        <v>74</v>
      </c>
      <c r="D33" s="2"/>
      <c r="E33" s="6"/>
      <c r="F33" s="1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 t="s">
        <v>75</v>
      </c>
      <c r="D34" s="2"/>
      <c r="E34" s="6"/>
      <c r="F34" s="1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2">
      <c r="A35" s="2"/>
      <c r="B35" s="2"/>
      <c r="C35" s="25" t="s">
        <v>76</v>
      </c>
      <c r="D35" s="25"/>
      <c r="E35" s="25"/>
      <c r="F35" s="25"/>
      <c r="G35" s="25"/>
      <c r="H35" s="2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 t="s">
        <v>77</v>
      </c>
      <c r="D36" s="2"/>
      <c r="E36" s="6"/>
      <c r="F36" s="15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 t="s">
        <v>78</v>
      </c>
      <c r="D37" s="2"/>
      <c r="E37" s="6"/>
      <c r="F37" s="1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 t="s">
        <v>173</v>
      </c>
      <c r="D38" s="2"/>
      <c r="E38" s="6"/>
      <c r="F38" s="15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6"/>
      <c r="F39" s="1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6"/>
      <c r="F40" s="1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6"/>
      <c r="F41" s="1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6"/>
      <c r="F42" s="1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6"/>
      <c r="F43" s="1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6"/>
      <c r="F44" s="1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6"/>
      <c r="F45" s="1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6"/>
      <c r="F46" s="1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6"/>
      <c r="F47" s="1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6"/>
      <c r="F48" s="15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6"/>
      <c r="F49" s="15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6"/>
      <c r="F50" s="15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6"/>
      <c r="F51" s="15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6"/>
      <c r="F52" s="15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6"/>
      <c r="F53" s="15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6"/>
      <c r="F54" s="15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6"/>
      <c r="F55" s="15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6"/>
      <c r="F56" s="15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6"/>
      <c r="F57" s="1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6"/>
      <c r="F58" s="15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6"/>
      <c r="F59" s="15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6"/>
      <c r="F60" s="1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6"/>
      <c r="F61" s="1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6"/>
      <c r="F62" s="1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6"/>
      <c r="F63" s="15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6"/>
      <c r="F64" s="15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6"/>
      <c r="F65" s="15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6"/>
      <c r="F66" s="1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6"/>
      <c r="F67" s="15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6"/>
      <c r="F68" s="15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6"/>
      <c r="F69" s="15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6"/>
      <c r="F70" s="15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6"/>
      <c r="F71" s="15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6"/>
      <c r="F72" s="15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6"/>
      <c r="F73" s="15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6"/>
      <c r="F74" s="15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6"/>
      <c r="F75" s="15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6"/>
      <c r="F76" s="15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6"/>
      <c r="F77" s="15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6"/>
      <c r="F78" s="15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6"/>
      <c r="F79" s="1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6"/>
      <c r="F80" s="15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6"/>
      <c r="F81" s="15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6"/>
      <c r="F82" s="15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6"/>
      <c r="F83" s="15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6"/>
      <c r="F84" s="15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6"/>
      <c r="F85" s="15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6"/>
      <c r="F86" s="15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6"/>
      <c r="F87" s="15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6"/>
      <c r="F88" s="15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6"/>
      <c r="F89" s="15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6"/>
      <c r="F90" s="1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6"/>
      <c r="F91" s="1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6"/>
      <c r="F92" s="1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6"/>
      <c r="F93" s="15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6"/>
      <c r="F94" s="15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6"/>
      <c r="F95" s="15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6"/>
      <c r="F96" s="15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6"/>
      <c r="F97" s="15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6"/>
      <c r="F98" s="15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6"/>
      <c r="F99" s="15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6"/>
      <c r="F100" s="15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6"/>
      <c r="F101" s="15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6"/>
      <c r="F102" s="1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6"/>
      <c r="F103" s="15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6"/>
      <c r="F104" s="15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6"/>
      <c r="F105" s="15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6"/>
      <c r="F106" s="15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6"/>
      <c r="F107" s="15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6"/>
      <c r="F108" s="15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6"/>
      <c r="F109" s="15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6"/>
      <c r="F110" s="15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6"/>
      <c r="F111" s="15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6"/>
      <c r="F112" s="15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6"/>
      <c r="F113" s="15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6"/>
      <c r="F114" s="15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6"/>
      <c r="F115" s="15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6"/>
      <c r="F116" s="15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6"/>
      <c r="F117" s="15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6"/>
      <c r="F118" s="15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6"/>
      <c r="F119" s="15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6"/>
      <c r="F120" s="15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6"/>
      <c r="F121" s="15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6"/>
      <c r="F122" s="15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6"/>
      <c r="F123" s="15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6"/>
      <c r="F124" s="15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6"/>
      <c r="F125" s="15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6"/>
      <c r="F126" s="15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6"/>
      <c r="F127" s="15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6"/>
      <c r="F128" s="15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6"/>
      <c r="F129" s="15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6"/>
      <c r="F130" s="15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6"/>
      <c r="F131" s="15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6"/>
      <c r="F132" s="15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6"/>
      <c r="F133" s="15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6"/>
      <c r="F134" s="15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6"/>
      <c r="F135" s="15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6"/>
      <c r="F136" s="15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6"/>
      <c r="F137" s="15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6"/>
      <c r="F138" s="15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6"/>
      <c r="F139" s="15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6"/>
      <c r="F140" s="15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6"/>
      <c r="F141" s="15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6"/>
      <c r="F142" s="15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6"/>
      <c r="F143" s="15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6"/>
      <c r="F144" s="15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6"/>
      <c r="F145" s="15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6"/>
      <c r="F146" s="15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6"/>
      <c r="F147" s="15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6"/>
      <c r="F148" s="15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6"/>
      <c r="F149" s="15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6"/>
      <c r="F150" s="15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6"/>
      <c r="F151" s="15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6"/>
      <c r="F152" s="15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6"/>
      <c r="F153" s="15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6"/>
      <c r="F154" s="15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6"/>
      <c r="F155" s="15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6"/>
      <c r="F156" s="15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6"/>
      <c r="F157" s="15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6"/>
      <c r="F158" s="15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6"/>
      <c r="F159" s="1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6"/>
      <c r="F160" s="1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6"/>
      <c r="F161" s="1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6"/>
      <c r="F162" s="1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6"/>
      <c r="F163" s="15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6"/>
      <c r="F164" s="15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6"/>
      <c r="F165" s="15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6"/>
      <c r="F166" s="15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6"/>
      <c r="F167" s="15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6"/>
      <c r="F168" s="15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6"/>
      <c r="F169" s="15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6"/>
      <c r="F170" s="1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6"/>
      <c r="F171" s="15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6"/>
      <c r="F172" s="15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6"/>
      <c r="F173" s="15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6"/>
      <c r="F174" s="15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6"/>
      <c r="F175" s="15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6"/>
      <c r="F176" s="15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6"/>
      <c r="F177" s="15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6"/>
      <c r="F178" s="15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6"/>
      <c r="F179" s="15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6"/>
      <c r="F180" s="15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6"/>
      <c r="F181" s="15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6"/>
      <c r="F182" s="15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6"/>
      <c r="F183" s="15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6"/>
      <c r="F184" s="15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6"/>
      <c r="F185" s="15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6"/>
      <c r="F186" s="15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6"/>
      <c r="F187" s="15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6"/>
      <c r="F188" s="15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6"/>
      <c r="F189" s="15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6"/>
      <c r="F190" s="15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6"/>
      <c r="F191" s="15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6"/>
      <c r="F192" s="15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6"/>
      <c r="F193" s="15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6"/>
      <c r="F194" s="15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6"/>
      <c r="F195" s="15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6"/>
      <c r="F196" s="15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6"/>
      <c r="F197" s="15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6"/>
      <c r="F198" s="15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6"/>
      <c r="F199" s="15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6"/>
      <c r="F200" s="15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6"/>
      <c r="F201" s="15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6"/>
      <c r="F202" s="15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6"/>
      <c r="F203" s="15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6"/>
      <c r="F204" s="15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6"/>
      <c r="F205" s="15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6"/>
      <c r="F206" s="15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6"/>
      <c r="F207" s="15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6"/>
      <c r="F208" s="15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6"/>
      <c r="F209" s="15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6"/>
      <c r="F210" s="15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6"/>
      <c r="F211" s="15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6"/>
      <c r="F212" s="15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6"/>
      <c r="F213" s="15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6"/>
      <c r="F214" s="15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6"/>
      <c r="F215" s="15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6"/>
      <c r="F216" s="15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6"/>
      <c r="F217" s="15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6"/>
      <c r="F218" s="15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6"/>
      <c r="F219" s="15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6"/>
      <c r="F220" s="15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6"/>
      <c r="F221" s="15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6"/>
      <c r="F222" s="15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6"/>
      <c r="F223" s="15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6"/>
      <c r="F224" s="15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6"/>
      <c r="F225" s="15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6"/>
      <c r="F226" s="15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6"/>
      <c r="F227" s="15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6"/>
      <c r="F228" s="15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6"/>
      <c r="F229" s="15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6"/>
      <c r="F230" s="15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6"/>
      <c r="F231" s="15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6"/>
      <c r="F232" s="15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6"/>
      <c r="F233" s="15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6"/>
      <c r="F234" s="15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6"/>
      <c r="F235" s="15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6"/>
      <c r="F236" s="15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6"/>
      <c r="F237" s="15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6"/>
      <c r="F238" s="15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6"/>
      <c r="F239" s="15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6"/>
      <c r="F240" s="15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6"/>
      <c r="F241" s="15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6"/>
      <c r="F242" s="15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6"/>
      <c r="F243" s="15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6"/>
      <c r="F244" s="15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6"/>
      <c r="F245" s="15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6"/>
      <c r="F246" s="15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6"/>
      <c r="F247" s="15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6"/>
      <c r="F248" s="15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6"/>
      <c r="F249" s="15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6"/>
      <c r="F250" s="15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6"/>
      <c r="F251" s="15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6"/>
      <c r="F252" s="15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6"/>
      <c r="F253" s="15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6"/>
      <c r="F254" s="15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6"/>
      <c r="F255" s="15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6"/>
      <c r="F256" s="15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6"/>
      <c r="F257" s="15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6"/>
      <c r="F258" s="15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6"/>
      <c r="F259" s="15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6"/>
      <c r="F260" s="15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6"/>
      <c r="F261" s="15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6"/>
      <c r="F262" s="15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6"/>
      <c r="F263" s="15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6"/>
      <c r="F264" s="15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6"/>
      <c r="F265" s="15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6"/>
      <c r="F266" s="15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6"/>
      <c r="F267" s="15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6"/>
      <c r="F268" s="15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6"/>
      <c r="F269" s="15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6"/>
      <c r="F270" s="15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6"/>
      <c r="F271" s="15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6"/>
      <c r="F272" s="15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6"/>
      <c r="F273" s="15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6"/>
      <c r="F274" s="15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6"/>
      <c r="F275" s="15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6"/>
      <c r="F276" s="15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6"/>
      <c r="F277" s="15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6"/>
      <c r="F278" s="15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6"/>
      <c r="F279" s="15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6"/>
      <c r="F280" s="15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6"/>
      <c r="F281" s="15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6"/>
      <c r="F282" s="15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6"/>
      <c r="F283" s="15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6"/>
      <c r="F284" s="15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6"/>
      <c r="F285" s="15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6"/>
      <c r="F286" s="15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6"/>
      <c r="F287" s="15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6"/>
      <c r="F288" s="15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6"/>
      <c r="F289" s="15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6"/>
      <c r="F290" s="15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6"/>
      <c r="F291" s="15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6"/>
      <c r="F292" s="15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6"/>
      <c r="F293" s="15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6"/>
      <c r="F294" s="15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6"/>
      <c r="F295" s="15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6"/>
      <c r="F296" s="15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6"/>
      <c r="F297" s="15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6"/>
      <c r="F298" s="15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6"/>
      <c r="F299" s="15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6"/>
      <c r="F300" s="15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6"/>
      <c r="F301" s="15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6"/>
      <c r="F302" s="15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6"/>
      <c r="F303" s="15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6"/>
      <c r="F304" s="15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6"/>
      <c r="F305" s="15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6"/>
      <c r="F306" s="15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6"/>
      <c r="F307" s="15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6"/>
      <c r="F308" s="15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6"/>
      <c r="F309" s="15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6"/>
      <c r="F310" s="15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6"/>
      <c r="F311" s="15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6"/>
      <c r="F312" s="15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6"/>
      <c r="F313" s="15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6"/>
      <c r="F314" s="15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6"/>
      <c r="F315" s="15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6"/>
      <c r="F316" s="15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6"/>
      <c r="F317" s="15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6"/>
      <c r="F318" s="15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6"/>
      <c r="F319" s="15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6"/>
      <c r="F320" s="15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6"/>
      <c r="F321" s="15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6"/>
      <c r="F322" s="15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6"/>
      <c r="F323" s="15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6"/>
      <c r="F324" s="15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6"/>
      <c r="F325" s="15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6"/>
      <c r="F326" s="15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6"/>
      <c r="F327" s="15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6"/>
      <c r="F328" s="15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6"/>
      <c r="F329" s="15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6"/>
      <c r="F330" s="15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6"/>
      <c r="F331" s="15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6"/>
      <c r="F332" s="15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6"/>
      <c r="F333" s="15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6"/>
      <c r="F334" s="15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6"/>
      <c r="F335" s="15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6"/>
      <c r="F336" s="15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6"/>
      <c r="F337" s="15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6"/>
      <c r="F338" s="15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6"/>
      <c r="F339" s="15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6"/>
      <c r="F340" s="15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6"/>
      <c r="F341" s="15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6"/>
      <c r="F342" s="15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6"/>
      <c r="F343" s="15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6"/>
      <c r="F344" s="15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6"/>
      <c r="F345" s="15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6"/>
      <c r="F346" s="15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6"/>
      <c r="F347" s="15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6"/>
      <c r="F348" s="15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6"/>
      <c r="F349" s="15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6"/>
      <c r="F350" s="15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6"/>
      <c r="F351" s="15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6"/>
      <c r="F352" s="15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6"/>
      <c r="F353" s="15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6"/>
      <c r="F354" s="15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6"/>
      <c r="F355" s="15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6"/>
      <c r="F356" s="15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6"/>
      <c r="F357" s="15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6"/>
      <c r="F358" s="15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6"/>
      <c r="F359" s="15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6"/>
      <c r="F360" s="15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6"/>
      <c r="F361" s="15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6"/>
      <c r="F362" s="15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6"/>
      <c r="F363" s="15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6"/>
      <c r="F364" s="15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6"/>
      <c r="F365" s="15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6"/>
      <c r="F366" s="15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6"/>
      <c r="F367" s="15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6"/>
      <c r="F368" s="15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6"/>
      <c r="F369" s="15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6"/>
      <c r="F370" s="15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6"/>
      <c r="F371" s="15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6"/>
      <c r="F372" s="15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6"/>
      <c r="F373" s="15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6"/>
      <c r="F374" s="15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6"/>
      <c r="F375" s="15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6"/>
      <c r="F376" s="15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6"/>
      <c r="F377" s="15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6"/>
      <c r="F378" s="15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6"/>
      <c r="F379" s="15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6"/>
      <c r="F380" s="15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6"/>
      <c r="F381" s="15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6"/>
      <c r="F382" s="15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6"/>
      <c r="F383" s="15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6"/>
      <c r="F384" s="15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6"/>
      <c r="F385" s="15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6"/>
      <c r="F386" s="15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6"/>
      <c r="F387" s="15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6"/>
      <c r="F388" s="15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6"/>
      <c r="F389" s="15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6"/>
      <c r="F390" s="15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6"/>
      <c r="F391" s="15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6"/>
      <c r="F392" s="15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6"/>
      <c r="F393" s="1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6"/>
      <c r="F394" s="15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6"/>
      <c r="F395" s="15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6"/>
      <c r="F396" s="15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6"/>
      <c r="F397" s="15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6"/>
      <c r="F398" s="15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6"/>
      <c r="F399" s="15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6"/>
      <c r="F400" s="15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6"/>
      <c r="F401" s="15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6"/>
      <c r="F402" s="15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6"/>
      <c r="F403" s="15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6"/>
      <c r="F404" s="15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6"/>
      <c r="F405" s="15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6"/>
      <c r="F406" s="15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6"/>
      <c r="F407" s="15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6"/>
      <c r="F408" s="15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6"/>
      <c r="F409" s="15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6"/>
      <c r="F410" s="15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6"/>
      <c r="F411" s="15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6"/>
      <c r="F412" s="15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6"/>
      <c r="F413" s="15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6"/>
      <c r="F414" s="15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6"/>
      <c r="F415" s="15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6"/>
      <c r="F416" s="15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6"/>
      <c r="F417" s="15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6"/>
      <c r="F418" s="15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6"/>
      <c r="F419" s="15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6"/>
      <c r="F420" s="15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6"/>
      <c r="F421" s="15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6"/>
      <c r="F422" s="15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6"/>
      <c r="F423" s="15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6"/>
      <c r="F424" s="15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6"/>
      <c r="F425" s="15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6"/>
      <c r="F426" s="15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6"/>
      <c r="F427" s="15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6"/>
      <c r="F428" s="15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6"/>
      <c r="F429" s="15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6"/>
      <c r="F430" s="15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6"/>
      <c r="F431" s="15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6"/>
      <c r="F432" s="15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6"/>
      <c r="F433" s="15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6"/>
      <c r="F434" s="15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6"/>
      <c r="F435" s="15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6"/>
      <c r="F436" s="15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6"/>
      <c r="F437" s="15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6"/>
      <c r="F438" s="15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6"/>
      <c r="F439" s="15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6"/>
      <c r="F440" s="15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6"/>
      <c r="F441" s="15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6"/>
      <c r="F442" s="15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6"/>
      <c r="F443" s="15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6"/>
      <c r="F444" s="15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6"/>
      <c r="F445" s="15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6"/>
      <c r="F446" s="15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6"/>
      <c r="F447" s="15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6"/>
      <c r="F448" s="15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6"/>
      <c r="F449" s="15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6"/>
      <c r="F450" s="15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6"/>
      <c r="F451" s="15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6"/>
      <c r="F452" s="15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6"/>
      <c r="F453" s="15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6"/>
      <c r="F454" s="15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6"/>
      <c r="F455" s="15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6"/>
      <c r="F456" s="15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6"/>
      <c r="F457" s="15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6"/>
      <c r="F458" s="15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6"/>
      <c r="F459" s="15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6"/>
      <c r="F460" s="15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6"/>
      <c r="F461" s="15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6"/>
      <c r="F462" s="15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6"/>
      <c r="F463" s="15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6"/>
      <c r="F464" s="15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6"/>
      <c r="F465" s="15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6"/>
      <c r="F466" s="15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6"/>
      <c r="F467" s="15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6"/>
      <c r="F468" s="15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6"/>
      <c r="F469" s="15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6"/>
      <c r="F470" s="15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6"/>
      <c r="F471" s="15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6"/>
      <c r="F472" s="15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6"/>
      <c r="F473" s="15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6"/>
      <c r="F474" s="15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6"/>
      <c r="F475" s="15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6"/>
      <c r="F476" s="15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6"/>
      <c r="F477" s="15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6"/>
      <c r="F478" s="15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6"/>
      <c r="F479" s="15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6"/>
      <c r="F480" s="15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6"/>
      <c r="F481" s="15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6"/>
      <c r="F482" s="15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6"/>
      <c r="F483" s="15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6"/>
      <c r="F484" s="15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6"/>
      <c r="F485" s="15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6"/>
      <c r="F486" s="15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6"/>
      <c r="F487" s="15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6"/>
      <c r="F488" s="15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6"/>
      <c r="F489" s="15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6"/>
      <c r="F490" s="15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6"/>
      <c r="F491" s="15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6"/>
      <c r="F492" s="15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6"/>
      <c r="F493" s="15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6"/>
      <c r="F494" s="15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6"/>
      <c r="F495" s="15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6"/>
      <c r="F496" s="15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6"/>
      <c r="F497" s="15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6"/>
      <c r="F498" s="15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6"/>
      <c r="F499" s="15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6"/>
      <c r="F500" s="15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6"/>
      <c r="F501" s="15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6"/>
      <c r="F502" s="15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6"/>
      <c r="F503" s="15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6"/>
      <c r="F504" s="15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6"/>
      <c r="F505" s="15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6"/>
      <c r="F506" s="15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6"/>
      <c r="F507" s="15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6"/>
      <c r="F508" s="15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6"/>
      <c r="F509" s="15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6"/>
      <c r="F510" s="15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6"/>
      <c r="F511" s="15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6"/>
      <c r="F512" s="15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6"/>
      <c r="F513" s="15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6"/>
      <c r="F514" s="15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6"/>
      <c r="F515" s="15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6"/>
      <c r="F516" s="15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6"/>
      <c r="F517" s="15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6"/>
      <c r="F518" s="15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6"/>
      <c r="F519" s="15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6"/>
      <c r="F520" s="15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6"/>
      <c r="F521" s="15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6"/>
      <c r="F522" s="15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6"/>
      <c r="F523" s="15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6"/>
      <c r="F524" s="15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6"/>
      <c r="F525" s="15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6"/>
      <c r="F526" s="15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6"/>
      <c r="F527" s="15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6"/>
      <c r="F528" s="15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6"/>
      <c r="F529" s="15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6"/>
      <c r="F530" s="15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6"/>
      <c r="F531" s="15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6"/>
      <c r="F532" s="15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6"/>
      <c r="F533" s="15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6"/>
      <c r="F534" s="15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6"/>
      <c r="F535" s="15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6"/>
      <c r="F536" s="15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6"/>
      <c r="F537" s="15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6"/>
      <c r="F538" s="15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6"/>
      <c r="F539" s="15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6"/>
      <c r="F540" s="15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6"/>
      <c r="F541" s="15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6"/>
      <c r="F542" s="15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6"/>
      <c r="F543" s="15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6"/>
      <c r="F544" s="15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6"/>
      <c r="F545" s="15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6"/>
      <c r="F546" s="15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6"/>
      <c r="F547" s="15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6"/>
      <c r="F548" s="15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6"/>
      <c r="F549" s="15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6"/>
      <c r="F550" s="15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6"/>
      <c r="F551" s="15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6"/>
      <c r="F552" s="15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6"/>
      <c r="F553" s="15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6"/>
      <c r="F554" s="15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6"/>
      <c r="F555" s="15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6"/>
      <c r="F556" s="15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6"/>
      <c r="F557" s="15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6"/>
      <c r="F558" s="15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6"/>
      <c r="F559" s="15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6"/>
      <c r="F560" s="15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6"/>
      <c r="F561" s="15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6"/>
      <c r="F562" s="15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6"/>
      <c r="F563" s="15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6"/>
      <c r="F564" s="15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6"/>
      <c r="F565" s="15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6"/>
      <c r="F566" s="15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6"/>
      <c r="F567" s="15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6"/>
      <c r="F568" s="15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6"/>
      <c r="F569" s="15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6"/>
      <c r="F570" s="15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6"/>
      <c r="F571" s="15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6"/>
      <c r="F572" s="15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6"/>
      <c r="F573" s="15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6"/>
      <c r="F574" s="15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6"/>
      <c r="F575" s="15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6"/>
      <c r="F576" s="15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6"/>
      <c r="F577" s="15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6"/>
      <c r="F578" s="15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6"/>
      <c r="F579" s="15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6"/>
      <c r="F580" s="15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6"/>
      <c r="F581" s="15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6"/>
      <c r="F582" s="15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6"/>
      <c r="F583" s="15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6"/>
      <c r="F584" s="15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6"/>
      <c r="F585" s="15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6"/>
      <c r="F586" s="15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6"/>
      <c r="F587" s="15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6"/>
      <c r="F588" s="15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6"/>
      <c r="F589" s="15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6"/>
      <c r="F590" s="15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6"/>
      <c r="F591" s="15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6"/>
      <c r="F592" s="15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6"/>
      <c r="F593" s="15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6"/>
      <c r="F594" s="15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6"/>
      <c r="F595" s="15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6"/>
      <c r="F596" s="15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6"/>
      <c r="F597" s="15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6"/>
      <c r="F598" s="15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6"/>
      <c r="F599" s="15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6"/>
      <c r="F600" s="15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6"/>
      <c r="F601" s="15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6"/>
      <c r="F602" s="15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6"/>
      <c r="F603" s="15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6"/>
      <c r="F604" s="15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6"/>
      <c r="F605" s="15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6"/>
      <c r="F606" s="15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6"/>
      <c r="F607" s="15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6"/>
      <c r="F608" s="15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6"/>
      <c r="F609" s="15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6"/>
      <c r="F610" s="15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6"/>
      <c r="F611" s="15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6"/>
      <c r="F612" s="15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6"/>
      <c r="F613" s="15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6"/>
      <c r="F614" s="15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6"/>
      <c r="F615" s="15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6"/>
      <c r="F616" s="15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6"/>
      <c r="F617" s="15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6"/>
      <c r="F618" s="15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6"/>
      <c r="F619" s="15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6"/>
      <c r="F620" s="15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6"/>
      <c r="F621" s="15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6"/>
      <c r="F622" s="15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6"/>
      <c r="F623" s="15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6"/>
      <c r="F624" s="15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6"/>
      <c r="F625" s="15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6"/>
      <c r="F626" s="15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6"/>
      <c r="F627" s="15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6"/>
      <c r="F628" s="15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6"/>
      <c r="F629" s="15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6"/>
      <c r="F630" s="15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6"/>
      <c r="F631" s="15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6"/>
      <c r="F632" s="15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6"/>
      <c r="F633" s="15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6"/>
      <c r="F634" s="15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6"/>
      <c r="F635" s="15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6"/>
      <c r="F636" s="15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6"/>
      <c r="F637" s="15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6"/>
      <c r="F638" s="15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6"/>
      <c r="F639" s="15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6"/>
      <c r="F640" s="15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6"/>
      <c r="F641" s="15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6"/>
      <c r="F642" s="15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6"/>
      <c r="F643" s="15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6"/>
      <c r="F644" s="15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6"/>
      <c r="F645" s="15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6"/>
      <c r="F646" s="15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6"/>
      <c r="F647" s="15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6"/>
      <c r="F648" s="15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6"/>
      <c r="F649" s="15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6"/>
      <c r="F650" s="15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6"/>
      <c r="F651" s="15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6"/>
      <c r="F652" s="15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6"/>
      <c r="F653" s="15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6"/>
      <c r="F654" s="15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6"/>
      <c r="F655" s="15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6"/>
      <c r="F656" s="15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6"/>
      <c r="F657" s="15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6"/>
      <c r="F658" s="15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6"/>
      <c r="F659" s="15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6"/>
      <c r="F660" s="15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6"/>
      <c r="F661" s="15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6"/>
      <c r="F662" s="15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6"/>
      <c r="F663" s="15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6"/>
      <c r="F664" s="15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6"/>
      <c r="F665" s="15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6"/>
      <c r="F666" s="15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6"/>
      <c r="F667" s="15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6"/>
      <c r="F668" s="15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6"/>
      <c r="F669" s="15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6"/>
      <c r="F670" s="15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6"/>
      <c r="F671" s="15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6"/>
      <c r="F672" s="15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6"/>
      <c r="F673" s="15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6"/>
      <c r="F674" s="15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6"/>
      <c r="F675" s="15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6"/>
      <c r="F676" s="15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6"/>
      <c r="F677" s="15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6"/>
      <c r="F678" s="15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6"/>
      <c r="F679" s="15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6"/>
      <c r="F680" s="15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6"/>
      <c r="F681" s="15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6"/>
      <c r="F682" s="15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6"/>
      <c r="F683" s="15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6"/>
      <c r="F684" s="15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6"/>
      <c r="F685" s="15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6"/>
      <c r="F686" s="15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6"/>
      <c r="F687" s="15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6"/>
      <c r="F688" s="15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6"/>
      <c r="F689" s="15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6"/>
      <c r="F690" s="15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6"/>
      <c r="F691" s="15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6"/>
      <c r="F692" s="15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6"/>
      <c r="F693" s="15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6"/>
      <c r="F694" s="15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6"/>
      <c r="F695" s="15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6"/>
      <c r="F696" s="15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6"/>
      <c r="F697" s="15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6"/>
      <c r="F698" s="15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6"/>
      <c r="F699" s="15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6"/>
      <c r="F700" s="15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6"/>
      <c r="F701" s="15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6"/>
      <c r="F702" s="15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6"/>
      <c r="F703" s="15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6"/>
      <c r="F704" s="15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6"/>
      <c r="F705" s="15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6"/>
      <c r="F706" s="15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6"/>
      <c r="F707" s="15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6"/>
      <c r="F708" s="15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6"/>
      <c r="F709" s="15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6"/>
      <c r="F710" s="15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6"/>
      <c r="F711" s="15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6"/>
      <c r="F712" s="15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6"/>
      <c r="F713" s="15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6"/>
      <c r="F714" s="15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6"/>
      <c r="F715" s="15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6"/>
      <c r="F716" s="15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6"/>
      <c r="F717" s="15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6"/>
      <c r="F718" s="15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6"/>
      <c r="F719" s="15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6"/>
      <c r="F720" s="15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6"/>
      <c r="F721" s="15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6"/>
      <c r="F722" s="15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6"/>
      <c r="F723" s="15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6"/>
      <c r="F724" s="15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6"/>
      <c r="F725" s="15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6"/>
      <c r="F726" s="15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6"/>
      <c r="F727" s="15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6"/>
      <c r="F728" s="15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6"/>
      <c r="F729" s="15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6"/>
      <c r="F730" s="15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6"/>
      <c r="F731" s="15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6"/>
      <c r="F732" s="15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6"/>
      <c r="F733" s="15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6"/>
      <c r="F734" s="15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6"/>
      <c r="F735" s="15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6"/>
      <c r="F736" s="15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6"/>
      <c r="F737" s="15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6"/>
      <c r="F738" s="15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6"/>
      <c r="F739" s="15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6"/>
      <c r="F740" s="15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6"/>
      <c r="F741" s="15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6"/>
      <c r="F742" s="15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6"/>
      <c r="F743" s="15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6"/>
      <c r="F744" s="15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6"/>
      <c r="F745" s="15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6"/>
      <c r="F746" s="15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6"/>
      <c r="F747" s="15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6"/>
      <c r="F748" s="15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6"/>
      <c r="F749" s="15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6"/>
      <c r="F750" s="15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6"/>
      <c r="F751" s="15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6"/>
      <c r="F752" s="15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6"/>
      <c r="F753" s="15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6"/>
      <c r="F754" s="15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6"/>
      <c r="F755" s="15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6"/>
      <c r="F756" s="15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6"/>
      <c r="F757" s="15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6"/>
      <c r="F758" s="15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6"/>
      <c r="F759" s="15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6"/>
      <c r="F760" s="15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6"/>
      <c r="F761" s="15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6"/>
      <c r="F762" s="15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6"/>
      <c r="F763" s="15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6"/>
      <c r="F764" s="15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6"/>
      <c r="F765" s="15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6"/>
      <c r="F766" s="15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6"/>
      <c r="F767" s="15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6"/>
      <c r="F768" s="15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6"/>
      <c r="F769" s="15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6"/>
      <c r="F770" s="15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6"/>
      <c r="F771" s="15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6"/>
      <c r="F772" s="15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6"/>
      <c r="F773" s="15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6"/>
      <c r="F774" s="15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6"/>
      <c r="F775" s="15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6"/>
      <c r="F776" s="15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6"/>
      <c r="F777" s="15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6"/>
      <c r="F778" s="15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6"/>
      <c r="F779" s="15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6"/>
      <c r="F780" s="15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6"/>
      <c r="F781" s="15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6"/>
      <c r="F782" s="15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6"/>
      <c r="F783" s="15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6"/>
      <c r="F784" s="15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6"/>
      <c r="F785" s="15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6"/>
      <c r="F786" s="15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6"/>
      <c r="F787" s="15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6"/>
      <c r="F788" s="15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6"/>
      <c r="F789" s="15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6"/>
      <c r="F790" s="15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6"/>
      <c r="F791" s="15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6"/>
      <c r="F792" s="15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6"/>
      <c r="F793" s="15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6"/>
      <c r="F794" s="15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6"/>
      <c r="F795" s="15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6"/>
      <c r="F796" s="15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6"/>
      <c r="F797" s="15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6"/>
      <c r="F798" s="15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6"/>
      <c r="F799" s="15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6"/>
      <c r="F800" s="15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6"/>
      <c r="F801" s="15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6"/>
      <c r="F802" s="15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6"/>
      <c r="F803" s="15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6"/>
      <c r="F804" s="15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6"/>
      <c r="F805" s="15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6"/>
      <c r="F806" s="15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6"/>
      <c r="F807" s="15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6"/>
      <c r="F808" s="15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6"/>
      <c r="F809" s="15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6"/>
      <c r="F810" s="15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6"/>
      <c r="F811" s="15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6"/>
      <c r="F812" s="15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6"/>
      <c r="F813" s="15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6"/>
      <c r="F814" s="15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6"/>
      <c r="F815" s="15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6"/>
      <c r="F816" s="15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6"/>
      <c r="F817" s="15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6"/>
      <c r="F818" s="15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6"/>
      <c r="F819" s="15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6"/>
      <c r="F820" s="15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6"/>
      <c r="F821" s="15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6"/>
      <c r="F822" s="15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6"/>
      <c r="F823" s="15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6"/>
      <c r="F824" s="15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6"/>
      <c r="F825" s="15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6"/>
      <c r="F826" s="15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6"/>
      <c r="F827" s="15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6"/>
      <c r="F828" s="15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6"/>
      <c r="F829" s="15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6"/>
      <c r="F830" s="15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6"/>
      <c r="F831" s="15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6"/>
      <c r="F832" s="15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6"/>
      <c r="F833" s="15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6"/>
      <c r="F834" s="15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6"/>
      <c r="F835" s="15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6"/>
      <c r="F836" s="15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6"/>
      <c r="F837" s="15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6"/>
      <c r="F838" s="15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6"/>
      <c r="F839" s="15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6"/>
      <c r="F840" s="15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6"/>
      <c r="F841" s="15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6"/>
      <c r="F842" s="15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6"/>
      <c r="F843" s="15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6"/>
      <c r="F844" s="15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6"/>
      <c r="F845" s="15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6"/>
      <c r="F846" s="15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6"/>
      <c r="F847" s="15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6"/>
      <c r="F848" s="15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6"/>
      <c r="F849" s="15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6"/>
      <c r="F850" s="15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6"/>
      <c r="F851" s="15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6"/>
      <c r="F852" s="15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6"/>
      <c r="F853" s="15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6"/>
      <c r="F854" s="15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6"/>
      <c r="F855" s="15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6"/>
      <c r="F856" s="15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6"/>
      <c r="F857" s="15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6"/>
      <c r="F858" s="15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6"/>
      <c r="F859" s="15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6"/>
      <c r="F860" s="15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6"/>
      <c r="F861" s="15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6"/>
      <c r="F862" s="15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6"/>
      <c r="F863" s="15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6"/>
      <c r="F864" s="15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6"/>
      <c r="F865" s="15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6"/>
      <c r="F866" s="15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6"/>
      <c r="F867" s="15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6"/>
      <c r="F868" s="15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6"/>
      <c r="F869" s="15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6"/>
      <c r="F870" s="15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6"/>
      <c r="F871" s="15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6"/>
      <c r="F872" s="15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6"/>
      <c r="F873" s="15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6"/>
      <c r="F874" s="15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6"/>
      <c r="F875" s="15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6"/>
      <c r="F876" s="15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6"/>
      <c r="F877" s="15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6"/>
      <c r="F878" s="15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6"/>
      <c r="F879" s="15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6"/>
      <c r="F880" s="15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6"/>
      <c r="F881" s="15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6"/>
      <c r="F882" s="15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6"/>
      <c r="F883" s="15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6"/>
      <c r="F884" s="15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6"/>
      <c r="F885" s="15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6"/>
      <c r="F886" s="15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6"/>
      <c r="F887" s="15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6"/>
      <c r="F888" s="15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6"/>
      <c r="F889" s="15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6"/>
      <c r="F890" s="15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6"/>
      <c r="F891" s="15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6"/>
      <c r="F892" s="15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6"/>
      <c r="F893" s="15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6"/>
      <c r="F894" s="15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6"/>
      <c r="F895" s="15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6"/>
      <c r="F896" s="15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6"/>
      <c r="F897" s="15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6"/>
      <c r="F898" s="15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6"/>
      <c r="F899" s="15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6"/>
      <c r="F900" s="15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6"/>
      <c r="F901" s="15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6"/>
      <c r="F902" s="15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6"/>
      <c r="F903" s="15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6"/>
      <c r="F904" s="15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6"/>
      <c r="F905" s="15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6"/>
      <c r="F906" s="15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6"/>
      <c r="F907" s="15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6"/>
      <c r="F908" s="15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6"/>
      <c r="F909" s="15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6"/>
      <c r="F910" s="15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6"/>
      <c r="F911" s="15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6"/>
      <c r="F912" s="15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6"/>
      <c r="F913" s="15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6"/>
      <c r="F914" s="15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6"/>
      <c r="F915" s="15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6"/>
      <c r="F916" s="15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6"/>
      <c r="F917" s="15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6"/>
      <c r="F918" s="15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6"/>
      <c r="F919" s="15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6"/>
      <c r="F920" s="15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6"/>
      <c r="F921" s="15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6"/>
      <c r="F922" s="15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6"/>
      <c r="F923" s="15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6"/>
      <c r="F924" s="15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6"/>
      <c r="F925" s="15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6"/>
      <c r="F926" s="15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6"/>
      <c r="F927" s="15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6"/>
      <c r="F928" s="15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6"/>
      <c r="F929" s="15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6"/>
      <c r="F930" s="15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6"/>
      <c r="F931" s="15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6"/>
      <c r="F932" s="15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6"/>
      <c r="F933" s="15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6"/>
      <c r="F934" s="15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6"/>
      <c r="F935" s="15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6"/>
      <c r="F936" s="15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6"/>
      <c r="F937" s="15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6"/>
      <c r="F938" s="15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6"/>
      <c r="F939" s="15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6"/>
      <c r="F940" s="15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6"/>
      <c r="F941" s="15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6"/>
      <c r="F942" s="15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6"/>
      <c r="F943" s="15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6"/>
      <c r="F944" s="15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6"/>
      <c r="F945" s="15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6"/>
      <c r="F946" s="15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6"/>
      <c r="F947" s="15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6"/>
      <c r="F948" s="15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6"/>
      <c r="F949" s="15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6"/>
      <c r="F950" s="15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6"/>
      <c r="F951" s="15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6"/>
      <c r="F952" s="15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6"/>
      <c r="F953" s="15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6"/>
      <c r="F954" s="15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6"/>
      <c r="F955" s="15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6"/>
      <c r="F956" s="15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6"/>
      <c r="F957" s="15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6"/>
      <c r="F958" s="15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6"/>
      <c r="F959" s="15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6"/>
      <c r="F960" s="15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6"/>
      <c r="F961" s="15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6"/>
      <c r="F962" s="15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6"/>
      <c r="F963" s="15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6"/>
      <c r="F964" s="15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6"/>
      <c r="F965" s="15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6"/>
      <c r="F966" s="15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6"/>
      <c r="F967" s="15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6"/>
      <c r="F968" s="15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6"/>
      <c r="F969" s="15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6"/>
      <c r="F970" s="15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6"/>
      <c r="F971" s="15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6"/>
      <c r="F972" s="15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6"/>
      <c r="F973" s="15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6"/>
      <c r="F974" s="15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6"/>
      <c r="F975" s="15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6"/>
      <c r="F976" s="15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6"/>
      <c r="F977" s="15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6"/>
      <c r="F978" s="15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6"/>
      <c r="F979" s="15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6"/>
      <c r="F980" s="15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6"/>
      <c r="F981" s="15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6"/>
      <c r="F982" s="15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6"/>
      <c r="F983" s="15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6"/>
      <c r="F984" s="15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6"/>
      <c r="F985" s="15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6"/>
      <c r="F986" s="15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6"/>
      <c r="F987" s="15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6"/>
      <c r="F988" s="15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6"/>
      <c r="F989" s="15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6"/>
      <c r="F990" s="15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6"/>
      <c r="F991" s="15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6"/>
      <c r="F992" s="15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6"/>
      <c r="F993" s="15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6"/>
      <c r="F994" s="15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6"/>
      <c r="F995" s="15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6"/>
      <c r="F996" s="15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6"/>
      <c r="F997" s="15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6"/>
      <c r="F998" s="15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6"/>
      <c r="F999" s="15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6"/>
      <c r="F1000" s="15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">
    <mergeCell ref="C28:H28"/>
    <mergeCell ref="C29:H29"/>
    <mergeCell ref="C31:H31"/>
  </mergeCells>
  <pageMargins left="0.7" right="0.7" top="0.75" bottom="0.75" header="0" footer="0"/>
  <pageSetup scale="54" orientation="portrait" r:id="rId1"/>
  <headerFooter>
    <oddHeader>&amp;CJunior League of Napa-Sonoma 2021-2022 Final Budget  Administration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workbookViewId="0">
      <selection activeCell="G27" sqref="G27"/>
    </sheetView>
  </sheetViews>
  <sheetFormatPr defaultColWidth="12.5703125" defaultRowHeight="15" customHeight="1" x14ac:dyDescent="0.2"/>
  <cols>
    <col min="1" max="2" width="2.7109375" customWidth="1"/>
    <col min="3" max="3" width="26.7109375" customWidth="1"/>
    <col min="4" max="4" width="2.7109375" customWidth="1"/>
    <col min="5" max="5" width="12.7109375" customWidth="1"/>
    <col min="6" max="6" width="2.7109375" customWidth="1"/>
    <col min="7" max="7" width="36.7109375" customWidth="1"/>
    <col min="8" max="8" width="79.28515625" customWidth="1"/>
    <col min="9" max="26" width="8" customWidth="1"/>
  </cols>
  <sheetData>
    <row r="1" spans="1:26" ht="15.75" customHeight="1" x14ac:dyDescent="0.2">
      <c r="A1" s="75" t="s">
        <v>79</v>
      </c>
      <c r="B1" s="72"/>
      <c r="C1" s="72"/>
      <c r="D1" s="72"/>
      <c r="E1" s="6"/>
      <c r="F1" s="6"/>
      <c r="G1" s="2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 x14ac:dyDescent="0.2">
      <c r="A2" s="16"/>
      <c r="B2" s="16"/>
      <c r="C2" s="16"/>
      <c r="D2" s="16"/>
      <c r="E2" s="17" t="str">
        <f>Admin!E2</f>
        <v>Budget 2022-2023</v>
      </c>
      <c r="F2" s="18"/>
      <c r="G2" s="19" t="s">
        <v>33</v>
      </c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7.25" customHeight="1" x14ac:dyDescent="0.2">
      <c r="A3" s="16"/>
      <c r="B3" s="16"/>
      <c r="C3" s="16"/>
      <c r="D3" s="16"/>
      <c r="E3" s="17"/>
      <c r="F3" s="18"/>
      <c r="G3" s="19"/>
      <c r="H3" s="19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.75" customHeight="1" x14ac:dyDescent="0.25">
      <c r="A4" s="1"/>
      <c r="B4" s="1" t="s">
        <v>46</v>
      </c>
      <c r="C4" s="2"/>
      <c r="D4" s="2"/>
      <c r="E4" s="6"/>
      <c r="F4" s="6"/>
      <c r="G4" s="2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2"/>
      <c r="B5" s="2"/>
      <c r="C5" s="2" t="s">
        <v>47</v>
      </c>
      <c r="D5" s="2"/>
      <c r="E5" s="7">
        <v>518</v>
      </c>
      <c r="F5" s="6"/>
      <c r="G5" s="2" t="s">
        <v>48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2"/>
      <c r="B6" s="2"/>
      <c r="C6" s="2" t="s">
        <v>80</v>
      </c>
      <c r="D6" s="30"/>
      <c r="E6" s="31">
        <v>1000</v>
      </c>
      <c r="F6" s="32"/>
      <c r="G6" s="2" t="s">
        <v>50</v>
      </c>
      <c r="H6" s="3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2"/>
      <c r="B7" s="2"/>
      <c r="C7" s="8" t="s">
        <v>68</v>
      </c>
      <c r="D7" s="1"/>
      <c r="E7" s="34">
        <v>1878</v>
      </c>
      <c r="F7" s="6"/>
      <c r="G7" s="2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.75" customHeight="1" x14ac:dyDescent="0.2">
      <c r="A8" s="2"/>
      <c r="B8" s="35"/>
      <c r="C8" s="35"/>
      <c r="D8" s="35"/>
      <c r="E8" s="36"/>
      <c r="F8" s="37"/>
      <c r="G8" s="2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5">
      <c r="A9" s="2"/>
      <c r="B9" s="2"/>
      <c r="C9" s="1"/>
      <c r="D9" s="2"/>
      <c r="E9" s="38">
        <f>E7</f>
        <v>1878</v>
      </c>
      <c r="F9" s="1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 x14ac:dyDescent="0.25">
      <c r="A10" s="2"/>
      <c r="B10" s="2"/>
      <c r="C10" s="2"/>
      <c r="D10" s="2"/>
      <c r="E10" s="6"/>
      <c r="F10" s="6"/>
      <c r="G10" s="3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2"/>
      <c r="B11" s="2"/>
      <c r="C11" s="2"/>
      <c r="D11" s="2"/>
      <c r="E11" s="6"/>
      <c r="F11" s="6"/>
      <c r="G11" s="2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2"/>
      <c r="B12" s="2"/>
      <c r="C12" s="40" t="s">
        <v>174</v>
      </c>
      <c r="D12" s="2"/>
      <c r="E12" s="6"/>
      <c r="F12" s="6"/>
      <c r="G12" s="2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41"/>
      <c r="B13" s="2"/>
      <c r="C13" s="2" t="s">
        <v>81</v>
      </c>
      <c r="D13" s="2"/>
      <c r="E13" s="6"/>
      <c r="F13" s="6"/>
      <c r="G13" s="2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"/>
      <c r="B14" s="2"/>
      <c r="C14" s="2"/>
      <c r="D14" s="2"/>
      <c r="E14" s="6"/>
      <c r="F14" s="6"/>
      <c r="G14" s="2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2"/>
      <c r="C15" s="23"/>
      <c r="D15" s="2"/>
      <c r="E15" s="6"/>
      <c r="F15" s="6"/>
      <c r="G15" s="2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"/>
      <c r="B16" s="2"/>
      <c r="C16" s="2"/>
      <c r="D16" s="2"/>
      <c r="E16" s="6"/>
      <c r="F16" s="6"/>
      <c r="G16" s="2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/>
      <c r="C17" s="2"/>
      <c r="D17" s="2"/>
      <c r="E17" s="6"/>
      <c r="F17" s="6"/>
      <c r="G17" s="2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2"/>
      <c r="C18" s="2"/>
      <c r="D18" s="2"/>
      <c r="E18" s="6"/>
      <c r="F18" s="6"/>
      <c r="G18" s="2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2"/>
      <c r="C19" s="2"/>
      <c r="D19" s="2"/>
      <c r="E19" s="6"/>
      <c r="F19" s="6"/>
      <c r="G19" s="2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2"/>
      <c r="C20" s="2"/>
      <c r="D20" s="2"/>
      <c r="E20" s="6"/>
      <c r="F20" s="6"/>
      <c r="G20" s="2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2"/>
      <c r="C21" s="2"/>
      <c r="D21" s="2"/>
      <c r="E21" s="6"/>
      <c r="F21" s="6"/>
      <c r="G21" s="2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2"/>
      <c r="C22" s="2"/>
      <c r="D22" s="2"/>
      <c r="E22" s="6"/>
      <c r="F22" s="6"/>
      <c r="G22" s="2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/>
      <c r="C23" s="2"/>
      <c r="D23" s="2"/>
      <c r="E23" s="6"/>
      <c r="F23" s="6"/>
      <c r="G23" s="2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/>
      <c r="D24" s="2"/>
      <c r="E24" s="6"/>
      <c r="F24" s="6"/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/>
      <c r="D25" s="2"/>
      <c r="E25" s="6"/>
      <c r="F25" s="6"/>
      <c r="G25" s="2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/>
      <c r="C26" s="2"/>
      <c r="D26" s="2"/>
      <c r="E26" s="6"/>
      <c r="F26" s="6"/>
      <c r="G26" s="2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6"/>
      <c r="F27" s="6"/>
      <c r="G27" s="2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6"/>
      <c r="F28" s="6"/>
      <c r="G28" s="2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2"/>
      <c r="E29" s="6"/>
      <c r="F29" s="6"/>
      <c r="G29" s="2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/>
      <c r="D30" s="2"/>
      <c r="E30" s="6"/>
      <c r="F30" s="6"/>
      <c r="G30" s="2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/>
      <c r="E31" s="6"/>
      <c r="F31" s="6"/>
      <c r="G31" s="2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6"/>
      <c r="F32" s="6"/>
      <c r="G32" s="2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6"/>
      <c r="F33" s="6"/>
      <c r="G33" s="2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6"/>
      <c r="F34" s="6"/>
      <c r="G34" s="2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6"/>
      <c r="F35" s="6"/>
      <c r="G35" s="2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6"/>
      <c r="F36" s="6"/>
      <c r="G36" s="2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6"/>
      <c r="F37" s="6"/>
      <c r="G37" s="2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6"/>
      <c r="F38" s="6"/>
      <c r="G38" s="2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6"/>
      <c r="F39" s="6"/>
      <c r="G39" s="2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6"/>
      <c r="F40" s="6"/>
      <c r="G40" s="2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6"/>
      <c r="F41" s="6"/>
      <c r="G41" s="2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6"/>
      <c r="F42" s="6"/>
      <c r="G42" s="2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6"/>
      <c r="F43" s="6"/>
      <c r="G43" s="4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6"/>
      <c r="F44" s="6"/>
      <c r="G44" s="2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6"/>
      <c r="F45" s="6"/>
      <c r="G45" s="2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6"/>
      <c r="F46" s="6"/>
      <c r="G46" s="2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6"/>
      <c r="F47" s="6"/>
      <c r="G47" s="2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6"/>
      <c r="F48" s="6"/>
      <c r="G48" s="2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6"/>
      <c r="F49" s="6"/>
      <c r="G49" s="2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6"/>
      <c r="F50" s="6"/>
      <c r="G50" s="2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6"/>
      <c r="F51" s="6"/>
      <c r="G51" s="2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6"/>
      <c r="F52" s="6"/>
      <c r="G52" s="2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6"/>
      <c r="F53" s="6"/>
      <c r="G53" s="2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6"/>
      <c r="F54" s="6"/>
      <c r="G54" s="2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6"/>
      <c r="F55" s="6"/>
      <c r="G55" s="2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6"/>
      <c r="F56" s="6"/>
      <c r="G56" s="2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6"/>
      <c r="F57" s="6"/>
      <c r="G57" s="2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6"/>
      <c r="F58" s="6"/>
      <c r="G58" s="2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6"/>
      <c r="F59" s="6"/>
      <c r="G59" s="2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6"/>
      <c r="F60" s="6"/>
      <c r="G60" s="2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6"/>
      <c r="F61" s="6"/>
      <c r="G61" s="2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6"/>
      <c r="F62" s="6"/>
      <c r="G62" s="2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6"/>
      <c r="F63" s="6"/>
      <c r="G63" s="2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6"/>
      <c r="F64" s="6"/>
      <c r="G64" s="2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6"/>
      <c r="F65" s="6"/>
      <c r="G65" s="2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6"/>
      <c r="F66" s="6"/>
      <c r="G66" s="2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6"/>
      <c r="F67" s="6"/>
      <c r="G67" s="2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6"/>
      <c r="F68" s="6"/>
      <c r="G68" s="2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6"/>
      <c r="F69" s="6"/>
      <c r="G69" s="2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6"/>
      <c r="F70" s="6"/>
      <c r="G70" s="2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6"/>
      <c r="F71" s="6"/>
      <c r="G71" s="2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6"/>
      <c r="F72" s="6"/>
      <c r="G72" s="2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6"/>
      <c r="F73" s="6"/>
      <c r="G73" s="2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6"/>
      <c r="F74" s="6"/>
      <c r="G74" s="2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6"/>
      <c r="F75" s="6"/>
      <c r="G75" s="2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6"/>
      <c r="F76" s="6"/>
      <c r="G76" s="2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6"/>
      <c r="F77" s="6"/>
      <c r="G77" s="2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6"/>
      <c r="F78" s="6"/>
      <c r="G78" s="2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6"/>
      <c r="F79" s="6"/>
      <c r="G79" s="2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6"/>
      <c r="F80" s="6"/>
      <c r="G80" s="2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6"/>
      <c r="F81" s="6"/>
      <c r="G81" s="2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6"/>
      <c r="F82" s="6"/>
      <c r="G82" s="2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6"/>
      <c r="F83" s="6"/>
      <c r="G83" s="2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6"/>
      <c r="F84" s="6"/>
      <c r="G84" s="2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6"/>
      <c r="F85" s="6"/>
      <c r="G85" s="2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6"/>
      <c r="F86" s="6"/>
      <c r="G86" s="2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6"/>
      <c r="F87" s="6"/>
      <c r="G87" s="2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6"/>
      <c r="F88" s="6"/>
      <c r="G88" s="2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6"/>
      <c r="F89" s="6"/>
      <c r="G89" s="2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6"/>
      <c r="F90" s="6"/>
      <c r="G90" s="2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6"/>
      <c r="F91" s="6"/>
      <c r="G91" s="2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6"/>
      <c r="F92" s="6"/>
      <c r="G92" s="2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6"/>
      <c r="F93" s="6"/>
      <c r="G93" s="2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6"/>
      <c r="F94" s="6"/>
      <c r="G94" s="2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6"/>
      <c r="F95" s="6"/>
      <c r="G95" s="2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6"/>
      <c r="F96" s="6"/>
      <c r="G96" s="2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6"/>
      <c r="F97" s="6"/>
      <c r="G97" s="2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6"/>
      <c r="F98" s="6"/>
      <c r="G98" s="2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6"/>
      <c r="F99" s="6"/>
      <c r="G99" s="2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6"/>
      <c r="F100" s="6"/>
      <c r="G100" s="2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6"/>
      <c r="F101" s="6"/>
      <c r="G101" s="2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6"/>
      <c r="F102" s="6"/>
      <c r="G102" s="2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6"/>
      <c r="F103" s="6"/>
      <c r="G103" s="2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6"/>
      <c r="F104" s="6"/>
      <c r="G104" s="2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6"/>
      <c r="F105" s="6"/>
      <c r="G105" s="2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6"/>
      <c r="F106" s="6"/>
      <c r="G106" s="2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6"/>
      <c r="F107" s="6"/>
      <c r="G107" s="2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6"/>
      <c r="F108" s="6"/>
      <c r="G108" s="2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6"/>
      <c r="F109" s="6"/>
      <c r="G109" s="2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6"/>
      <c r="F110" s="6"/>
      <c r="G110" s="2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6"/>
      <c r="F111" s="6"/>
      <c r="G111" s="2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6"/>
      <c r="F112" s="6"/>
      <c r="G112" s="2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6"/>
      <c r="F113" s="6"/>
      <c r="G113" s="2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6"/>
      <c r="F114" s="6"/>
      <c r="G114" s="2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6"/>
      <c r="F115" s="6"/>
      <c r="G115" s="2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6"/>
      <c r="F116" s="6"/>
      <c r="G116" s="2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6"/>
      <c r="F117" s="6"/>
      <c r="G117" s="2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6"/>
      <c r="F118" s="6"/>
      <c r="G118" s="2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6"/>
      <c r="F119" s="6"/>
      <c r="G119" s="2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6"/>
      <c r="F120" s="6"/>
      <c r="G120" s="2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6"/>
      <c r="F121" s="6"/>
      <c r="G121" s="2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6"/>
      <c r="F122" s="6"/>
      <c r="G122" s="2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6"/>
      <c r="F123" s="6"/>
      <c r="G123" s="2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6"/>
      <c r="F124" s="6"/>
      <c r="G124" s="2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6"/>
      <c r="F125" s="6"/>
      <c r="G125" s="2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6"/>
      <c r="F126" s="6"/>
      <c r="G126" s="2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6"/>
      <c r="F127" s="6"/>
      <c r="G127" s="2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6"/>
      <c r="F128" s="6"/>
      <c r="G128" s="2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6"/>
      <c r="F129" s="6"/>
      <c r="G129" s="2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6"/>
      <c r="F130" s="6"/>
      <c r="G130" s="2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6"/>
      <c r="F131" s="6"/>
      <c r="G131" s="2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6"/>
      <c r="F132" s="6"/>
      <c r="G132" s="2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6"/>
      <c r="F133" s="6"/>
      <c r="G133" s="2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6"/>
      <c r="F134" s="6"/>
      <c r="G134" s="2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6"/>
      <c r="F135" s="6"/>
      <c r="G135" s="2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6"/>
      <c r="F136" s="6"/>
      <c r="G136" s="2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6"/>
      <c r="F137" s="6"/>
      <c r="G137" s="2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6"/>
      <c r="F138" s="6"/>
      <c r="G138" s="2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6"/>
      <c r="F139" s="6"/>
      <c r="G139" s="2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6"/>
      <c r="F140" s="6"/>
      <c r="G140" s="2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6"/>
      <c r="F141" s="6"/>
      <c r="G141" s="2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6"/>
      <c r="F142" s="6"/>
      <c r="G142" s="2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6"/>
      <c r="F143" s="6"/>
      <c r="G143" s="2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6"/>
      <c r="F144" s="6"/>
      <c r="G144" s="2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6"/>
      <c r="F145" s="6"/>
      <c r="G145" s="2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6"/>
      <c r="F146" s="6"/>
      <c r="G146" s="2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6"/>
      <c r="F147" s="6"/>
      <c r="G147" s="2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6"/>
      <c r="F148" s="6"/>
      <c r="G148" s="2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6"/>
      <c r="F149" s="6"/>
      <c r="G149" s="2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6"/>
      <c r="F150" s="6"/>
      <c r="G150" s="2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6"/>
      <c r="F151" s="6"/>
      <c r="G151" s="2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6"/>
      <c r="F152" s="6"/>
      <c r="G152" s="2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6"/>
      <c r="F153" s="6"/>
      <c r="G153" s="2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6"/>
      <c r="F154" s="6"/>
      <c r="G154" s="2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6"/>
      <c r="F155" s="6"/>
      <c r="G155" s="2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6"/>
      <c r="F156" s="6"/>
      <c r="G156" s="2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6"/>
      <c r="F157" s="6"/>
      <c r="G157" s="2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6"/>
      <c r="F158" s="6"/>
      <c r="G158" s="2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6"/>
      <c r="F159" s="6"/>
      <c r="G159" s="2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6"/>
      <c r="F160" s="6"/>
      <c r="G160" s="2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6"/>
      <c r="F161" s="6"/>
      <c r="G161" s="2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6"/>
      <c r="F162" s="6"/>
      <c r="G162" s="2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6"/>
      <c r="F163" s="6"/>
      <c r="G163" s="2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6"/>
      <c r="F164" s="6"/>
      <c r="G164" s="2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6"/>
      <c r="F165" s="6"/>
      <c r="G165" s="2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6"/>
      <c r="F166" s="6"/>
      <c r="G166" s="2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6"/>
      <c r="F167" s="6"/>
      <c r="G167" s="2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6"/>
      <c r="F168" s="6"/>
      <c r="G168" s="2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6"/>
      <c r="F169" s="6"/>
      <c r="G169" s="2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6"/>
      <c r="F170" s="6"/>
      <c r="G170" s="2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6"/>
      <c r="F171" s="6"/>
      <c r="G171" s="2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6"/>
      <c r="F172" s="6"/>
      <c r="G172" s="2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6"/>
      <c r="F173" s="6"/>
      <c r="G173" s="2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6"/>
      <c r="F174" s="6"/>
      <c r="G174" s="2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6"/>
      <c r="F175" s="6"/>
      <c r="G175" s="2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6"/>
      <c r="F176" s="6"/>
      <c r="G176" s="2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6"/>
      <c r="F177" s="6"/>
      <c r="G177" s="2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6"/>
      <c r="F178" s="6"/>
      <c r="G178" s="2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6"/>
      <c r="F179" s="6"/>
      <c r="G179" s="2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6"/>
      <c r="F180" s="6"/>
      <c r="G180" s="2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6"/>
      <c r="F181" s="6"/>
      <c r="G181" s="2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6"/>
      <c r="F182" s="6"/>
      <c r="G182" s="2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6"/>
      <c r="F183" s="6"/>
      <c r="G183" s="2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6"/>
      <c r="F184" s="6"/>
      <c r="G184" s="2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6"/>
      <c r="F185" s="6"/>
      <c r="G185" s="2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6"/>
      <c r="F186" s="6"/>
      <c r="G186" s="2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6"/>
      <c r="F187" s="6"/>
      <c r="G187" s="2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6"/>
      <c r="F188" s="6"/>
      <c r="G188" s="2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6"/>
      <c r="F189" s="6"/>
      <c r="G189" s="2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6"/>
      <c r="F190" s="6"/>
      <c r="G190" s="2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6"/>
      <c r="F191" s="6"/>
      <c r="G191" s="2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6"/>
      <c r="F192" s="6"/>
      <c r="G192" s="2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6"/>
      <c r="F193" s="6"/>
      <c r="G193" s="2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6"/>
      <c r="F194" s="6"/>
      <c r="G194" s="2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6"/>
      <c r="F195" s="6"/>
      <c r="G195" s="2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6"/>
      <c r="F196" s="6"/>
      <c r="G196" s="2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6"/>
      <c r="F197" s="6"/>
      <c r="G197" s="2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6"/>
      <c r="F198" s="6"/>
      <c r="G198" s="2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6"/>
      <c r="F199" s="6"/>
      <c r="G199" s="2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6"/>
      <c r="F200" s="6"/>
      <c r="G200" s="2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6"/>
      <c r="F201" s="6"/>
      <c r="G201" s="2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6"/>
      <c r="F202" s="6"/>
      <c r="G202" s="2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6"/>
      <c r="F203" s="6"/>
      <c r="G203" s="2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6"/>
      <c r="F204" s="6"/>
      <c r="G204" s="2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6"/>
      <c r="F205" s="6"/>
      <c r="G205" s="2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6"/>
      <c r="F206" s="6"/>
      <c r="G206" s="2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6"/>
      <c r="F207" s="6"/>
      <c r="G207" s="2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6"/>
      <c r="F208" s="6"/>
      <c r="G208" s="2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6"/>
      <c r="F209" s="6"/>
      <c r="G209" s="2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6"/>
      <c r="F210" s="6"/>
      <c r="G210" s="2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6"/>
      <c r="F211" s="6"/>
      <c r="G211" s="2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6"/>
      <c r="F212" s="6"/>
      <c r="G212" s="2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6"/>
      <c r="F213" s="6"/>
      <c r="G213" s="2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6"/>
      <c r="F214" s="6"/>
      <c r="G214" s="2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6"/>
      <c r="F215" s="6"/>
      <c r="G215" s="2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6"/>
      <c r="F216" s="6"/>
      <c r="G216" s="2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6"/>
      <c r="F217" s="6"/>
      <c r="G217" s="2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6"/>
      <c r="F218" s="6"/>
      <c r="G218" s="2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6"/>
      <c r="F219" s="6"/>
      <c r="G219" s="2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6"/>
      <c r="F220" s="6"/>
      <c r="G220" s="2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6"/>
      <c r="F221" s="6"/>
      <c r="G221" s="2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6"/>
      <c r="F222" s="6"/>
      <c r="G222" s="2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6"/>
      <c r="F223" s="6"/>
      <c r="G223" s="2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6"/>
      <c r="F224" s="6"/>
      <c r="G224" s="2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6"/>
      <c r="F225" s="6"/>
      <c r="G225" s="2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6"/>
      <c r="F226" s="6"/>
      <c r="G226" s="2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6"/>
      <c r="F227" s="6"/>
      <c r="G227" s="2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6"/>
      <c r="F228" s="6"/>
      <c r="G228" s="2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6"/>
      <c r="F229" s="6"/>
      <c r="G229" s="2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6"/>
      <c r="F230" s="6"/>
      <c r="G230" s="2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6"/>
      <c r="F231" s="6"/>
      <c r="G231" s="2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6"/>
      <c r="F232" s="6"/>
      <c r="G232" s="2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6"/>
      <c r="F233" s="6"/>
      <c r="G233" s="2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6"/>
      <c r="F234" s="6"/>
      <c r="G234" s="2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6"/>
      <c r="F235" s="6"/>
      <c r="G235" s="2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6"/>
      <c r="F236" s="6"/>
      <c r="G236" s="2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6"/>
      <c r="F237" s="6"/>
      <c r="G237" s="2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6"/>
      <c r="F238" s="6"/>
      <c r="G238" s="2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6"/>
      <c r="F239" s="6"/>
      <c r="G239" s="2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6"/>
      <c r="F240" s="6"/>
      <c r="G240" s="2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6"/>
      <c r="F241" s="6"/>
      <c r="G241" s="2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6"/>
      <c r="F242" s="6"/>
      <c r="G242" s="2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6"/>
      <c r="F243" s="6"/>
      <c r="G243" s="2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6"/>
      <c r="F244" s="6"/>
      <c r="G244" s="2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6"/>
      <c r="F245" s="6"/>
      <c r="G245" s="2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6"/>
      <c r="F246" s="6"/>
      <c r="G246" s="2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6"/>
      <c r="F247" s="6"/>
      <c r="G247" s="2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6"/>
      <c r="F248" s="6"/>
      <c r="G248" s="2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6"/>
      <c r="F249" s="6"/>
      <c r="G249" s="2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6"/>
      <c r="F250" s="6"/>
      <c r="G250" s="2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6"/>
      <c r="F251" s="6"/>
      <c r="G251" s="2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6"/>
      <c r="F252" s="6"/>
      <c r="G252" s="2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6"/>
      <c r="F253" s="6"/>
      <c r="G253" s="2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6"/>
      <c r="F254" s="6"/>
      <c r="G254" s="2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6"/>
      <c r="F255" s="6"/>
      <c r="G255" s="2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6"/>
      <c r="F256" s="6"/>
      <c r="G256" s="2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6"/>
      <c r="F257" s="6"/>
      <c r="G257" s="2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6"/>
      <c r="F258" s="6"/>
      <c r="G258" s="2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6"/>
      <c r="F259" s="6"/>
      <c r="G259" s="2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6"/>
      <c r="F260" s="6"/>
      <c r="G260" s="2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6"/>
      <c r="F261" s="6"/>
      <c r="G261" s="2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6"/>
      <c r="F262" s="6"/>
      <c r="G262" s="2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6"/>
      <c r="F263" s="6"/>
      <c r="G263" s="2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6"/>
      <c r="F264" s="6"/>
      <c r="G264" s="2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6"/>
      <c r="F265" s="6"/>
      <c r="G265" s="2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6"/>
      <c r="F266" s="6"/>
      <c r="G266" s="2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6"/>
      <c r="F267" s="6"/>
      <c r="G267" s="2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6"/>
      <c r="F268" s="6"/>
      <c r="G268" s="2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6"/>
      <c r="F269" s="6"/>
      <c r="G269" s="2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6"/>
      <c r="F270" s="6"/>
      <c r="G270" s="2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6"/>
      <c r="F271" s="6"/>
      <c r="G271" s="2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6"/>
      <c r="F272" s="6"/>
      <c r="G272" s="2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6"/>
      <c r="F273" s="6"/>
      <c r="G273" s="2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6"/>
      <c r="F274" s="6"/>
      <c r="G274" s="2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6"/>
      <c r="F275" s="6"/>
      <c r="G275" s="2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6"/>
      <c r="F276" s="6"/>
      <c r="G276" s="2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6"/>
      <c r="F277" s="6"/>
      <c r="G277" s="2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6"/>
      <c r="F278" s="6"/>
      <c r="G278" s="2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6"/>
      <c r="F279" s="6"/>
      <c r="G279" s="2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6"/>
      <c r="F280" s="6"/>
      <c r="G280" s="2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6"/>
      <c r="F281" s="6"/>
      <c r="G281" s="2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6"/>
      <c r="F282" s="6"/>
      <c r="G282" s="2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6"/>
      <c r="F283" s="6"/>
      <c r="G283" s="2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6"/>
      <c r="F284" s="6"/>
      <c r="G284" s="2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6"/>
      <c r="F285" s="6"/>
      <c r="G285" s="2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6"/>
      <c r="F286" s="6"/>
      <c r="G286" s="2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6"/>
      <c r="F287" s="6"/>
      <c r="G287" s="2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6"/>
      <c r="F288" s="6"/>
      <c r="G288" s="2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6"/>
      <c r="F289" s="6"/>
      <c r="G289" s="2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6"/>
      <c r="F290" s="6"/>
      <c r="G290" s="2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6"/>
      <c r="F291" s="6"/>
      <c r="G291" s="2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6"/>
      <c r="F292" s="6"/>
      <c r="G292" s="2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6"/>
      <c r="F293" s="6"/>
      <c r="G293" s="2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6"/>
      <c r="F294" s="6"/>
      <c r="G294" s="2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6"/>
      <c r="F295" s="6"/>
      <c r="G295" s="2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6"/>
      <c r="F296" s="6"/>
      <c r="G296" s="2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6"/>
      <c r="F297" s="6"/>
      <c r="G297" s="2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6"/>
      <c r="F298" s="6"/>
      <c r="G298" s="2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6"/>
      <c r="F299" s="6"/>
      <c r="G299" s="2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6"/>
      <c r="F300" s="6"/>
      <c r="G300" s="2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6"/>
      <c r="F301" s="6"/>
      <c r="G301" s="2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6"/>
      <c r="F302" s="6"/>
      <c r="G302" s="2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6"/>
      <c r="F303" s="6"/>
      <c r="G303" s="2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6"/>
      <c r="F304" s="6"/>
      <c r="G304" s="2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6"/>
      <c r="F305" s="6"/>
      <c r="G305" s="2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6"/>
      <c r="F306" s="6"/>
      <c r="G306" s="2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6"/>
      <c r="F307" s="6"/>
      <c r="G307" s="2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6"/>
      <c r="F308" s="6"/>
      <c r="G308" s="2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6"/>
      <c r="F309" s="6"/>
      <c r="G309" s="2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6"/>
      <c r="F310" s="6"/>
      <c r="G310" s="2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6"/>
      <c r="F311" s="6"/>
      <c r="G311" s="2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6"/>
      <c r="F312" s="6"/>
      <c r="G312" s="2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6"/>
      <c r="F313" s="6"/>
      <c r="G313" s="2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6"/>
      <c r="F314" s="6"/>
      <c r="G314" s="2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6"/>
      <c r="F315" s="6"/>
      <c r="G315" s="2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6"/>
      <c r="F316" s="6"/>
      <c r="G316" s="2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6"/>
      <c r="F317" s="6"/>
      <c r="G317" s="2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6"/>
      <c r="F318" s="6"/>
      <c r="G318" s="2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6"/>
      <c r="F319" s="6"/>
      <c r="G319" s="2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6"/>
      <c r="F320" s="6"/>
      <c r="G320" s="2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6"/>
      <c r="F321" s="6"/>
      <c r="G321" s="2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6"/>
      <c r="F322" s="6"/>
      <c r="G322" s="2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6"/>
      <c r="F323" s="6"/>
      <c r="G323" s="2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6"/>
      <c r="F324" s="6"/>
      <c r="G324" s="2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6"/>
      <c r="F325" s="6"/>
      <c r="G325" s="2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6"/>
      <c r="F326" s="6"/>
      <c r="G326" s="2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6"/>
      <c r="F327" s="6"/>
      <c r="G327" s="2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6"/>
      <c r="F328" s="6"/>
      <c r="G328" s="2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6"/>
      <c r="F329" s="6"/>
      <c r="G329" s="2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6"/>
      <c r="F330" s="6"/>
      <c r="G330" s="2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6"/>
      <c r="F331" s="6"/>
      <c r="G331" s="2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6"/>
      <c r="F332" s="6"/>
      <c r="G332" s="2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6"/>
      <c r="F333" s="6"/>
      <c r="G333" s="2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6"/>
      <c r="F334" s="6"/>
      <c r="G334" s="2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6"/>
      <c r="F335" s="6"/>
      <c r="G335" s="2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6"/>
      <c r="F336" s="6"/>
      <c r="G336" s="2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6"/>
      <c r="F337" s="6"/>
      <c r="G337" s="2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6"/>
      <c r="F338" s="6"/>
      <c r="G338" s="2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6"/>
      <c r="F339" s="6"/>
      <c r="G339" s="2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6"/>
      <c r="F340" s="6"/>
      <c r="G340" s="2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6"/>
      <c r="F341" s="6"/>
      <c r="G341" s="2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6"/>
      <c r="F342" s="6"/>
      <c r="G342" s="2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6"/>
      <c r="F343" s="6"/>
      <c r="G343" s="2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6"/>
      <c r="F344" s="6"/>
      <c r="G344" s="2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6"/>
      <c r="F345" s="6"/>
      <c r="G345" s="2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6"/>
      <c r="F346" s="6"/>
      <c r="G346" s="2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6"/>
      <c r="F347" s="6"/>
      <c r="G347" s="2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6"/>
      <c r="F348" s="6"/>
      <c r="G348" s="2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6"/>
      <c r="F349" s="6"/>
      <c r="G349" s="2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6"/>
      <c r="F350" s="6"/>
      <c r="G350" s="2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6"/>
      <c r="F351" s="6"/>
      <c r="G351" s="2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6"/>
      <c r="F352" s="6"/>
      <c r="G352" s="2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6"/>
      <c r="F353" s="6"/>
      <c r="G353" s="2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6"/>
      <c r="F354" s="6"/>
      <c r="G354" s="2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6"/>
      <c r="F355" s="6"/>
      <c r="G355" s="2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6"/>
      <c r="F356" s="6"/>
      <c r="G356" s="2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6"/>
      <c r="F357" s="6"/>
      <c r="G357" s="2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6"/>
      <c r="F358" s="6"/>
      <c r="G358" s="2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6"/>
      <c r="F359" s="6"/>
      <c r="G359" s="2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6"/>
      <c r="F360" s="6"/>
      <c r="G360" s="2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6"/>
      <c r="F361" s="6"/>
      <c r="G361" s="2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6"/>
      <c r="F362" s="6"/>
      <c r="G362" s="2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6"/>
      <c r="F363" s="6"/>
      <c r="G363" s="2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6"/>
      <c r="F364" s="6"/>
      <c r="G364" s="2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6"/>
      <c r="F365" s="6"/>
      <c r="G365" s="2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6"/>
      <c r="F366" s="6"/>
      <c r="G366" s="2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6"/>
      <c r="F367" s="6"/>
      <c r="G367" s="2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6"/>
      <c r="F368" s="6"/>
      <c r="G368" s="2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6"/>
      <c r="F369" s="6"/>
      <c r="G369" s="2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6"/>
      <c r="F370" s="6"/>
      <c r="G370" s="2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6"/>
      <c r="F371" s="6"/>
      <c r="G371" s="2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6"/>
      <c r="F372" s="6"/>
      <c r="G372" s="2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6"/>
      <c r="F373" s="6"/>
      <c r="G373" s="2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6"/>
      <c r="F374" s="6"/>
      <c r="G374" s="2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6"/>
      <c r="F375" s="6"/>
      <c r="G375" s="2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6"/>
      <c r="F376" s="6"/>
      <c r="G376" s="2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6"/>
      <c r="F377" s="6"/>
      <c r="G377" s="2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6"/>
      <c r="F378" s="6"/>
      <c r="G378" s="2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6"/>
      <c r="F379" s="6"/>
      <c r="G379" s="2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6"/>
      <c r="F380" s="6"/>
      <c r="G380" s="2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6"/>
      <c r="F381" s="6"/>
      <c r="G381" s="2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6"/>
      <c r="F382" s="6"/>
      <c r="G382" s="2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6"/>
      <c r="F383" s="6"/>
      <c r="G383" s="2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6"/>
      <c r="F384" s="6"/>
      <c r="G384" s="2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6"/>
      <c r="F385" s="6"/>
      <c r="G385" s="2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6"/>
      <c r="F386" s="6"/>
      <c r="G386" s="2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6"/>
      <c r="F387" s="6"/>
      <c r="G387" s="2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6"/>
      <c r="F388" s="6"/>
      <c r="G388" s="2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6"/>
      <c r="F389" s="6"/>
      <c r="G389" s="2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6"/>
      <c r="F390" s="6"/>
      <c r="G390" s="2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6"/>
      <c r="F391" s="6"/>
      <c r="G391" s="2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6"/>
      <c r="F392" s="6"/>
      <c r="G392" s="2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6"/>
      <c r="F393" s="6"/>
      <c r="G393" s="2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6"/>
      <c r="F394" s="6"/>
      <c r="G394" s="2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6"/>
      <c r="F395" s="6"/>
      <c r="G395" s="2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6"/>
      <c r="F396" s="6"/>
      <c r="G396" s="2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6"/>
      <c r="F397" s="6"/>
      <c r="G397" s="2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6"/>
      <c r="F398" s="6"/>
      <c r="G398" s="2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6"/>
      <c r="F399" s="6"/>
      <c r="G399" s="2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6"/>
      <c r="F400" s="6"/>
      <c r="G400" s="2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6"/>
      <c r="F401" s="6"/>
      <c r="G401" s="2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6"/>
      <c r="F402" s="6"/>
      <c r="G402" s="2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6"/>
      <c r="F403" s="6"/>
      <c r="G403" s="2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6"/>
      <c r="F404" s="6"/>
      <c r="G404" s="2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6"/>
      <c r="F405" s="6"/>
      <c r="G405" s="2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6"/>
      <c r="F406" s="6"/>
      <c r="G406" s="2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6"/>
      <c r="F407" s="6"/>
      <c r="G407" s="2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6"/>
      <c r="F408" s="6"/>
      <c r="G408" s="2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6"/>
      <c r="F409" s="6"/>
      <c r="G409" s="2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6"/>
      <c r="F410" s="6"/>
      <c r="G410" s="2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6"/>
      <c r="F411" s="6"/>
      <c r="G411" s="2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6"/>
      <c r="F412" s="6"/>
      <c r="G412" s="2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6"/>
      <c r="F413" s="6"/>
      <c r="G413" s="2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6"/>
      <c r="F414" s="6"/>
      <c r="G414" s="2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6"/>
      <c r="F415" s="6"/>
      <c r="G415" s="2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6"/>
      <c r="F416" s="6"/>
      <c r="G416" s="2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6"/>
      <c r="F417" s="6"/>
      <c r="G417" s="2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6"/>
      <c r="F418" s="6"/>
      <c r="G418" s="2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6"/>
      <c r="F419" s="6"/>
      <c r="G419" s="2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6"/>
      <c r="F420" s="6"/>
      <c r="G420" s="2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6"/>
      <c r="F421" s="6"/>
      <c r="G421" s="2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6"/>
      <c r="F422" s="6"/>
      <c r="G422" s="2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6"/>
      <c r="F423" s="6"/>
      <c r="G423" s="2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6"/>
      <c r="F424" s="6"/>
      <c r="G424" s="2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6"/>
      <c r="F425" s="6"/>
      <c r="G425" s="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6"/>
      <c r="F426" s="6"/>
      <c r="G426" s="2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6"/>
      <c r="F427" s="6"/>
      <c r="G427" s="2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6"/>
      <c r="F428" s="6"/>
      <c r="G428" s="2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6"/>
      <c r="F429" s="6"/>
      <c r="G429" s="2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6"/>
      <c r="F430" s="6"/>
      <c r="G430" s="2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6"/>
      <c r="F431" s="6"/>
      <c r="G431" s="2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6"/>
      <c r="F432" s="6"/>
      <c r="G432" s="2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6"/>
      <c r="F433" s="6"/>
      <c r="G433" s="2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6"/>
      <c r="F434" s="6"/>
      <c r="G434" s="2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6"/>
      <c r="F435" s="6"/>
      <c r="G435" s="2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6"/>
      <c r="F436" s="6"/>
      <c r="G436" s="2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6"/>
      <c r="F437" s="6"/>
      <c r="G437" s="2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6"/>
      <c r="F438" s="6"/>
      <c r="G438" s="2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6"/>
      <c r="F439" s="6"/>
      <c r="G439" s="2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6"/>
      <c r="F440" s="6"/>
      <c r="G440" s="2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6"/>
      <c r="F441" s="6"/>
      <c r="G441" s="2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6"/>
      <c r="F442" s="6"/>
      <c r="G442" s="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6"/>
      <c r="F443" s="6"/>
      <c r="G443" s="2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6"/>
      <c r="F444" s="6"/>
      <c r="G444" s="2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6"/>
      <c r="F445" s="6"/>
      <c r="G445" s="2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6"/>
      <c r="F446" s="6"/>
      <c r="G446" s="2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6"/>
      <c r="F447" s="6"/>
      <c r="G447" s="2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6"/>
      <c r="F448" s="6"/>
      <c r="G448" s="2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6"/>
      <c r="F449" s="6"/>
      <c r="G449" s="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6"/>
      <c r="F450" s="6"/>
      <c r="G450" s="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6"/>
      <c r="F451" s="6"/>
      <c r="G451" s="2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6"/>
      <c r="F452" s="6"/>
      <c r="G452" s="2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6"/>
      <c r="F453" s="6"/>
      <c r="G453" s="2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6"/>
      <c r="F454" s="6"/>
      <c r="G454" s="2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6"/>
      <c r="F455" s="6"/>
      <c r="G455" s="2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6"/>
      <c r="F456" s="6"/>
      <c r="G456" s="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6"/>
      <c r="F457" s="6"/>
      <c r="G457" s="2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6"/>
      <c r="F458" s="6"/>
      <c r="G458" s="2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6"/>
      <c r="F459" s="6"/>
      <c r="G459" s="2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6"/>
      <c r="F460" s="6"/>
      <c r="G460" s="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6"/>
      <c r="F461" s="6"/>
      <c r="G461" s="29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6"/>
      <c r="F462" s="6"/>
      <c r="G462" s="29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6"/>
      <c r="F463" s="6"/>
      <c r="G463" s="29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6"/>
      <c r="F464" s="6"/>
      <c r="G464" s="29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6"/>
      <c r="F465" s="6"/>
      <c r="G465" s="29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6"/>
      <c r="F466" s="6"/>
      <c r="G466" s="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6"/>
      <c r="F467" s="6"/>
      <c r="G467" s="29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6"/>
      <c r="F468" s="6"/>
      <c r="G468" s="29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6"/>
      <c r="F469" s="6"/>
      <c r="G469" s="29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6"/>
      <c r="F470" s="6"/>
      <c r="G470" s="29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6"/>
      <c r="F471" s="6"/>
      <c r="G471" s="29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6"/>
      <c r="F472" s="6"/>
      <c r="G472" s="29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6"/>
      <c r="F473" s="6"/>
      <c r="G473" s="29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6"/>
      <c r="F474" s="6"/>
      <c r="G474" s="29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6"/>
      <c r="F475" s="6"/>
      <c r="G475" s="29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6"/>
      <c r="F476" s="6"/>
      <c r="G476" s="29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6"/>
      <c r="F477" s="6"/>
      <c r="G477" s="29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6"/>
      <c r="F478" s="6"/>
      <c r="G478" s="29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6"/>
      <c r="F479" s="6"/>
      <c r="G479" s="29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6"/>
      <c r="F480" s="6"/>
      <c r="G480" s="29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6"/>
      <c r="F481" s="6"/>
      <c r="G481" s="29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6"/>
      <c r="F482" s="6"/>
      <c r="G482" s="29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6"/>
      <c r="F483" s="6"/>
      <c r="G483" s="29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6"/>
      <c r="F484" s="6"/>
      <c r="G484" s="29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6"/>
      <c r="F485" s="6"/>
      <c r="G485" s="29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6"/>
      <c r="F486" s="6"/>
      <c r="G486" s="29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6"/>
      <c r="F487" s="6"/>
      <c r="G487" s="29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6"/>
      <c r="F488" s="6"/>
      <c r="G488" s="29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6"/>
      <c r="F489" s="6"/>
      <c r="G489" s="29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6"/>
      <c r="F490" s="6"/>
      <c r="G490" s="29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6"/>
      <c r="F491" s="6"/>
      <c r="G491" s="29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6"/>
      <c r="F492" s="6"/>
      <c r="G492" s="29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6"/>
      <c r="F493" s="6"/>
      <c r="G493" s="29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6"/>
      <c r="F494" s="6"/>
      <c r="G494" s="29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6"/>
      <c r="F495" s="6"/>
      <c r="G495" s="29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6"/>
      <c r="F496" s="6"/>
      <c r="G496" s="29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6"/>
      <c r="F497" s="6"/>
      <c r="G497" s="29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6"/>
      <c r="F498" s="6"/>
      <c r="G498" s="29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6"/>
      <c r="F499" s="6"/>
      <c r="G499" s="29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6"/>
      <c r="F500" s="6"/>
      <c r="G500" s="29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6"/>
      <c r="F501" s="6"/>
      <c r="G501" s="29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6"/>
      <c r="F502" s="6"/>
      <c r="G502" s="29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6"/>
      <c r="F503" s="6"/>
      <c r="G503" s="29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6"/>
      <c r="F504" s="6"/>
      <c r="G504" s="29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6"/>
      <c r="F505" s="6"/>
      <c r="G505" s="29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6"/>
      <c r="F506" s="6"/>
      <c r="G506" s="29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6"/>
      <c r="F507" s="6"/>
      <c r="G507" s="29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6"/>
      <c r="F508" s="6"/>
      <c r="G508" s="29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6"/>
      <c r="F509" s="6"/>
      <c r="G509" s="29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6"/>
      <c r="F510" s="6"/>
      <c r="G510" s="29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6"/>
      <c r="F511" s="6"/>
      <c r="G511" s="29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6"/>
      <c r="F512" s="6"/>
      <c r="G512" s="29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6"/>
      <c r="F513" s="6"/>
      <c r="G513" s="29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6"/>
      <c r="F514" s="6"/>
      <c r="G514" s="29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6"/>
      <c r="F515" s="6"/>
      <c r="G515" s="29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6"/>
      <c r="F516" s="6"/>
      <c r="G516" s="29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6"/>
      <c r="F517" s="6"/>
      <c r="G517" s="29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6"/>
      <c r="F518" s="6"/>
      <c r="G518" s="29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6"/>
      <c r="F519" s="6"/>
      <c r="G519" s="29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6"/>
      <c r="F520" s="6"/>
      <c r="G520" s="29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6"/>
      <c r="F521" s="6"/>
      <c r="G521" s="29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6"/>
      <c r="F522" s="6"/>
      <c r="G522" s="29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6"/>
      <c r="F523" s="6"/>
      <c r="G523" s="29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6"/>
      <c r="F524" s="6"/>
      <c r="G524" s="29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6"/>
      <c r="F525" s="6"/>
      <c r="G525" s="29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6"/>
      <c r="F526" s="6"/>
      <c r="G526" s="29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6"/>
      <c r="F527" s="6"/>
      <c r="G527" s="29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6"/>
      <c r="F528" s="6"/>
      <c r="G528" s="29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6"/>
      <c r="F529" s="6"/>
      <c r="G529" s="29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6"/>
      <c r="F530" s="6"/>
      <c r="G530" s="29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6"/>
      <c r="F531" s="6"/>
      <c r="G531" s="2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6"/>
      <c r="F532" s="6"/>
      <c r="G532" s="29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6"/>
      <c r="F533" s="6"/>
      <c r="G533" s="29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6"/>
      <c r="F534" s="6"/>
      <c r="G534" s="29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6"/>
      <c r="F535" s="6"/>
      <c r="G535" s="29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6"/>
      <c r="F536" s="6"/>
      <c r="G536" s="29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6"/>
      <c r="F537" s="6"/>
      <c r="G537" s="29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6"/>
      <c r="F538" s="6"/>
      <c r="G538" s="29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6"/>
      <c r="F539" s="6"/>
      <c r="G539" s="29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6"/>
      <c r="F540" s="6"/>
      <c r="G540" s="29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6"/>
      <c r="F541" s="6"/>
      <c r="G541" s="29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6"/>
      <c r="F542" s="6"/>
      <c r="G542" s="29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6"/>
      <c r="F543" s="6"/>
      <c r="G543" s="29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6"/>
      <c r="F544" s="6"/>
      <c r="G544" s="29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6"/>
      <c r="F545" s="6"/>
      <c r="G545" s="29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6"/>
      <c r="F546" s="6"/>
      <c r="G546" s="29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6"/>
      <c r="F547" s="6"/>
      <c r="G547" s="29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6"/>
      <c r="F548" s="6"/>
      <c r="G548" s="29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6"/>
      <c r="F549" s="6"/>
      <c r="G549" s="29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6"/>
      <c r="F550" s="6"/>
      <c r="G550" s="29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6"/>
      <c r="F551" s="6"/>
      <c r="G551" s="29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6"/>
      <c r="F552" s="6"/>
      <c r="G552" s="29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6"/>
      <c r="F553" s="6"/>
      <c r="G553" s="29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6"/>
      <c r="F554" s="6"/>
      <c r="G554" s="29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6"/>
      <c r="F555" s="6"/>
      <c r="G555" s="29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6"/>
      <c r="F556" s="6"/>
      <c r="G556" s="29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6"/>
      <c r="F557" s="6"/>
      <c r="G557" s="29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6"/>
      <c r="F558" s="6"/>
      <c r="G558" s="29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6"/>
      <c r="F559" s="6"/>
      <c r="G559" s="29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6"/>
      <c r="F560" s="6"/>
      <c r="G560" s="29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6"/>
      <c r="F561" s="6"/>
      <c r="G561" s="29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6"/>
      <c r="F562" s="6"/>
      <c r="G562" s="29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6"/>
      <c r="F563" s="6"/>
      <c r="G563" s="29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6"/>
      <c r="F564" s="6"/>
      <c r="G564" s="29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6"/>
      <c r="F565" s="6"/>
      <c r="G565" s="29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6"/>
      <c r="F566" s="6"/>
      <c r="G566" s="29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6"/>
      <c r="F567" s="6"/>
      <c r="G567" s="29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6"/>
      <c r="F568" s="6"/>
      <c r="G568" s="29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6"/>
      <c r="F569" s="6"/>
      <c r="G569" s="29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6"/>
      <c r="F570" s="6"/>
      <c r="G570" s="29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6"/>
      <c r="F571" s="6"/>
      <c r="G571" s="29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6"/>
      <c r="F572" s="6"/>
      <c r="G572" s="29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6"/>
      <c r="F573" s="6"/>
      <c r="G573" s="29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6"/>
      <c r="F574" s="6"/>
      <c r="G574" s="29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6"/>
      <c r="F575" s="6"/>
      <c r="G575" s="29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6"/>
      <c r="F576" s="6"/>
      <c r="G576" s="29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6"/>
      <c r="F577" s="6"/>
      <c r="G577" s="29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6"/>
      <c r="F578" s="6"/>
      <c r="G578" s="29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6"/>
      <c r="F579" s="6"/>
      <c r="G579" s="29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6"/>
      <c r="F580" s="6"/>
      <c r="G580" s="29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6"/>
      <c r="F581" s="6"/>
      <c r="G581" s="29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6"/>
      <c r="F582" s="6"/>
      <c r="G582" s="29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6"/>
      <c r="F583" s="6"/>
      <c r="G583" s="29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6"/>
      <c r="F584" s="6"/>
      <c r="G584" s="29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6"/>
      <c r="F585" s="6"/>
      <c r="G585" s="29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6"/>
      <c r="F586" s="6"/>
      <c r="G586" s="29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6"/>
      <c r="F587" s="6"/>
      <c r="G587" s="29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6"/>
      <c r="F588" s="6"/>
      <c r="G588" s="29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6"/>
      <c r="F589" s="6"/>
      <c r="G589" s="29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6"/>
      <c r="F590" s="6"/>
      <c r="G590" s="29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6"/>
      <c r="F591" s="6"/>
      <c r="G591" s="29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6"/>
      <c r="F592" s="6"/>
      <c r="G592" s="29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6"/>
      <c r="F593" s="6"/>
      <c r="G593" s="29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6"/>
      <c r="F594" s="6"/>
      <c r="G594" s="29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6"/>
      <c r="F595" s="6"/>
      <c r="G595" s="29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6"/>
      <c r="F596" s="6"/>
      <c r="G596" s="29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6"/>
      <c r="F597" s="6"/>
      <c r="G597" s="29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6"/>
      <c r="F598" s="6"/>
      <c r="G598" s="29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6"/>
      <c r="F599" s="6"/>
      <c r="G599" s="29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6"/>
      <c r="F600" s="6"/>
      <c r="G600" s="29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6"/>
      <c r="F601" s="6"/>
      <c r="G601" s="29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6"/>
      <c r="F602" s="6"/>
      <c r="G602" s="29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6"/>
      <c r="F603" s="6"/>
      <c r="G603" s="29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6"/>
      <c r="F604" s="6"/>
      <c r="G604" s="29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6"/>
      <c r="F605" s="6"/>
      <c r="G605" s="29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6"/>
      <c r="F606" s="6"/>
      <c r="G606" s="29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6"/>
      <c r="F607" s="6"/>
      <c r="G607" s="29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6"/>
      <c r="F608" s="6"/>
      <c r="G608" s="29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6"/>
      <c r="F609" s="6"/>
      <c r="G609" s="29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6"/>
      <c r="F610" s="6"/>
      <c r="G610" s="29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6"/>
      <c r="F611" s="6"/>
      <c r="G611" s="29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6"/>
      <c r="F612" s="6"/>
      <c r="G612" s="29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6"/>
      <c r="F613" s="6"/>
      <c r="G613" s="29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6"/>
      <c r="F614" s="6"/>
      <c r="G614" s="29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6"/>
      <c r="F615" s="6"/>
      <c r="G615" s="29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6"/>
      <c r="F616" s="6"/>
      <c r="G616" s="29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6"/>
      <c r="F617" s="6"/>
      <c r="G617" s="29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6"/>
      <c r="F618" s="6"/>
      <c r="G618" s="29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6"/>
      <c r="F619" s="6"/>
      <c r="G619" s="29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6"/>
      <c r="F620" s="6"/>
      <c r="G620" s="29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6"/>
      <c r="F621" s="6"/>
      <c r="G621" s="29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6"/>
      <c r="F622" s="6"/>
      <c r="G622" s="29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6"/>
      <c r="F623" s="6"/>
      <c r="G623" s="29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6"/>
      <c r="F624" s="6"/>
      <c r="G624" s="29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6"/>
      <c r="F625" s="6"/>
      <c r="G625" s="29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6"/>
      <c r="F626" s="6"/>
      <c r="G626" s="29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6"/>
      <c r="F627" s="6"/>
      <c r="G627" s="29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6"/>
      <c r="F628" s="6"/>
      <c r="G628" s="29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6"/>
      <c r="F629" s="6"/>
      <c r="G629" s="29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6"/>
      <c r="F630" s="6"/>
      <c r="G630" s="29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6"/>
      <c r="F631" s="6"/>
      <c r="G631" s="29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6"/>
      <c r="F632" s="6"/>
      <c r="G632" s="29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6"/>
      <c r="F633" s="6"/>
      <c r="G633" s="29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6"/>
      <c r="F634" s="6"/>
      <c r="G634" s="29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6"/>
      <c r="F635" s="6"/>
      <c r="G635" s="29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6"/>
      <c r="F636" s="6"/>
      <c r="G636" s="29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6"/>
      <c r="F637" s="6"/>
      <c r="G637" s="29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6"/>
      <c r="F638" s="6"/>
      <c r="G638" s="29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6"/>
      <c r="F639" s="6"/>
      <c r="G639" s="29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6"/>
      <c r="F640" s="6"/>
      <c r="G640" s="29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6"/>
      <c r="F641" s="6"/>
      <c r="G641" s="29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6"/>
      <c r="F642" s="6"/>
      <c r="G642" s="29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6"/>
      <c r="F643" s="6"/>
      <c r="G643" s="29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6"/>
      <c r="F644" s="6"/>
      <c r="G644" s="29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6"/>
      <c r="F645" s="6"/>
      <c r="G645" s="29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6"/>
      <c r="F646" s="6"/>
      <c r="G646" s="29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6"/>
      <c r="F647" s="6"/>
      <c r="G647" s="29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6"/>
      <c r="F648" s="6"/>
      <c r="G648" s="29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6"/>
      <c r="F649" s="6"/>
      <c r="G649" s="29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6"/>
      <c r="F650" s="6"/>
      <c r="G650" s="29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6"/>
      <c r="F651" s="6"/>
      <c r="G651" s="29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6"/>
      <c r="F652" s="6"/>
      <c r="G652" s="29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6"/>
      <c r="F653" s="6"/>
      <c r="G653" s="29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6"/>
      <c r="F654" s="6"/>
      <c r="G654" s="29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6"/>
      <c r="F655" s="6"/>
      <c r="G655" s="29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6"/>
      <c r="F656" s="6"/>
      <c r="G656" s="29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6"/>
      <c r="F657" s="6"/>
      <c r="G657" s="29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6"/>
      <c r="F658" s="6"/>
      <c r="G658" s="29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6"/>
      <c r="F659" s="6"/>
      <c r="G659" s="29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6"/>
      <c r="F660" s="6"/>
      <c r="G660" s="29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6"/>
      <c r="F661" s="6"/>
      <c r="G661" s="29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6"/>
      <c r="F662" s="6"/>
      <c r="G662" s="29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6"/>
      <c r="F663" s="6"/>
      <c r="G663" s="29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6"/>
      <c r="F664" s="6"/>
      <c r="G664" s="29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6"/>
      <c r="F665" s="6"/>
      <c r="G665" s="29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6"/>
      <c r="F666" s="6"/>
      <c r="G666" s="29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6"/>
      <c r="F667" s="6"/>
      <c r="G667" s="29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6"/>
      <c r="F668" s="6"/>
      <c r="G668" s="29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6"/>
      <c r="F669" s="6"/>
      <c r="G669" s="29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6"/>
      <c r="F670" s="6"/>
      <c r="G670" s="29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6"/>
      <c r="F671" s="6"/>
      <c r="G671" s="29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6"/>
      <c r="F672" s="6"/>
      <c r="G672" s="29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6"/>
      <c r="F673" s="6"/>
      <c r="G673" s="29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6"/>
      <c r="F674" s="6"/>
      <c r="G674" s="29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6"/>
      <c r="F675" s="6"/>
      <c r="G675" s="29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6"/>
      <c r="F676" s="6"/>
      <c r="G676" s="29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6"/>
      <c r="F677" s="6"/>
      <c r="G677" s="29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6"/>
      <c r="F678" s="6"/>
      <c r="G678" s="29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6"/>
      <c r="F679" s="6"/>
      <c r="G679" s="29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6"/>
      <c r="F680" s="6"/>
      <c r="G680" s="29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6"/>
      <c r="F681" s="6"/>
      <c r="G681" s="29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6"/>
      <c r="F682" s="6"/>
      <c r="G682" s="29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6"/>
      <c r="F683" s="6"/>
      <c r="G683" s="29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6"/>
      <c r="F684" s="6"/>
      <c r="G684" s="29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6"/>
      <c r="F685" s="6"/>
      <c r="G685" s="29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6"/>
      <c r="F686" s="6"/>
      <c r="G686" s="29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6"/>
      <c r="F687" s="6"/>
      <c r="G687" s="29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6"/>
      <c r="F688" s="6"/>
      <c r="G688" s="29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6"/>
      <c r="F689" s="6"/>
      <c r="G689" s="29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6"/>
      <c r="F690" s="6"/>
      <c r="G690" s="29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6"/>
      <c r="F691" s="6"/>
      <c r="G691" s="29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6"/>
      <c r="F692" s="6"/>
      <c r="G692" s="29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6"/>
      <c r="F693" s="6"/>
      <c r="G693" s="29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6"/>
      <c r="F694" s="6"/>
      <c r="G694" s="29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6"/>
      <c r="F695" s="6"/>
      <c r="G695" s="29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6"/>
      <c r="F696" s="6"/>
      <c r="G696" s="29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6"/>
      <c r="F697" s="6"/>
      <c r="G697" s="29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6"/>
      <c r="F698" s="6"/>
      <c r="G698" s="29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6"/>
      <c r="F699" s="6"/>
      <c r="G699" s="29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6"/>
      <c r="F700" s="6"/>
      <c r="G700" s="29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6"/>
      <c r="F701" s="6"/>
      <c r="G701" s="29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6"/>
      <c r="F702" s="6"/>
      <c r="G702" s="29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6"/>
      <c r="F703" s="6"/>
      <c r="G703" s="29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6"/>
      <c r="F704" s="6"/>
      <c r="G704" s="29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6"/>
      <c r="F705" s="6"/>
      <c r="G705" s="29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6"/>
      <c r="F706" s="6"/>
      <c r="G706" s="29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6"/>
      <c r="F707" s="6"/>
      <c r="G707" s="29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6"/>
      <c r="F708" s="6"/>
      <c r="G708" s="29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6"/>
      <c r="F709" s="6"/>
      <c r="G709" s="29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6"/>
      <c r="F710" s="6"/>
      <c r="G710" s="29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6"/>
      <c r="F711" s="6"/>
      <c r="G711" s="29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6"/>
      <c r="F712" s="6"/>
      <c r="G712" s="29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6"/>
      <c r="F713" s="6"/>
      <c r="G713" s="29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6"/>
      <c r="F714" s="6"/>
      <c r="G714" s="29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6"/>
      <c r="F715" s="6"/>
      <c r="G715" s="29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6"/>
      <c r="F716" s="6"/>
      <c r="G716" s="29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6"/>
      <c r="F717" s="6"/>
      <c r="G717" s="29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6"/>
      <c r="F718" s="6"/>
      <c r="G718" s="29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6"/>
      <c r="F719" s="6"/>
      <c r="G719" s="29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6"/>
      <c r="F720" s="6"/>
      <c r="G720" s="29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6"/>
      <c r="F721" s="6"/>
      <c r="G721" s="29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6"/>
      <c r="F722" s="6"/>
      <c r="G722" s="29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6"/>
      <c r="F723" s="6"/>
      <c r="G723" s="29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6"/>
      <c r="F724" s="6"/>
      <c r="G724" s="29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6"/>
      <c r="F725" s="6"/>
      <c r="G725" s="29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6"/>
      <c r="F726" s="6"/>
      <c r="G726" s="29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6"/>
      <c r="F727" s="6"/>
      <c r="G727" s="29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6"/>
      <c r="F728" s="6"/>
      <c r="G728" s="29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6"/>
      <c r="F729" s="6"/>
      <c r="G729" s="29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6"/>
      <c r="F730" s="6"/>
      <c r="G730" s="29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6"/>
      <c r="F731" s="6"/>
      <c r="G731" s="29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6"/>
      <c r="F732" s="6"/>
      <c r="G732" s="29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6"/>
      <c r="F733" s="6"/>
      <c r="G733" s="29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6"/>
      <c r="F734" s="6"/>
      <c r="G734" s="29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6"/>
      <c r="F735" s="6"/>
      <c r="G735" s="29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6"/>
      <c r="F736" s="6"/>
      <c r="G736" s="29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6"/>
      <c r="F737" s="6"/>
      <c r="G737" s="29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6"/>
      <c r="F738" s="6"/>
      <c r="G738" s="29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6"/>
      <c r="F739" s="6"/>
      <c r="G739" s="29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6"/>
      <c r="F740" s="6"/>
      <c r="G740" s="29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6"/>
      <c r="F741" s="6"/>
      <c r="G741" s="29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6"/>
      <c r="F742" s="6"/>
      <c r="G742" s="29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6"/>
      <c r="F743" s="6"/>
      <c r="G743" s="29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6"/>
      <c r="F744" s="6"/>
      <c r="G744" s="29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6"/>
      <c r="F745" s="6"/>
      <c r="G745" s="29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6"/>
      <c r="F746" s="6"/>
      <c r="G746" s="29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6"/>
      <c r="F747" s="6"/>
      <c r="G747" s="29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6"/>
      <c r="F748" s="6"/>
      <c r="G748" s="29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6"/>
      <c r="F749" s="6"/>
      <c r="G749" s="29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6"/>
      <c r="F750" s="6"/>
      <c r="G750" s="29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6"/>
      <c r="F751" s="6"/>
      <c r="G751" s="29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6"/>
      <c r="F752" s="6"/>
      <c r="G752" s="29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6"/>
      <c r="F753" s="6"/>
      <c r="G753" s="29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6"/>
      <c r="F754" s="6"/>
      <c r="G754" s="29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6"/>
      <c r="F755" s="6"/>
      <c r="G755" s="29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6"/>
      <c r="F756" s="6"/>
      <c r="G756" s="29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6"/>
      <c r="F757" s="6"/>
      <c r="G757" s="29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6"/>
      <c r="F758" s="6"/>
      <c r="G758" s="29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6"/>
      <c r="F759" s="6"/>
      <c r="G759" s="29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6"/>
      <c r="F760" s="6"/>
      <c r="G760" s="29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6"/>
      <c r="F761" s="6"/>
      <c r="G761" s="29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6"/>
      <c r="F762" s="6"/>
      <c r="G762" s="29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6"/>
      <c r="F763" s="6"/>
      <c r="G763" s="29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6"/>
      <c r="F764" s="6"/>
      <c r="G764" s="29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6"/>
      <c r="F765" s="6"/>
      <c r="G765" s="29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6"/>
      <c r="F766" s="6"/>
      <c r="G766" s="29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6"/>
      <c r="F767" s="6"/>
      <c r="G767" s="29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6"/>
      <c r="F768" s="6"/>
      <c r="G768" s="29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6"/>
      <c r="F769" s="6"/>
      <c r="G769" s="29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6"/>
      <c r="F770" s="6"/>
      <c r="G770" s="29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6"/>
      <c r="F771" s="6"/>
      <c r="G771" s="29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6"/>
      <c r="F772" s="6"/>
      <c r="G772" s="29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6"/>
      <c r="F773" s="6"/>
      <c r="G773" s="29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6"/>
      <c r="F774" s="6"/>
      <c r="G774" s="29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6"/>
      <c r="F775" s="6"/>
      <c r="G775" s="29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6"/>
      <c r="F776" s="6"/>
      <c r="G776" s="29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6"/>
      <c r="F777" s="6"/>
      <c r="G777" s="29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6"/>
      <c r="F778" s="6"/>
      <c r="G778" s="29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6"/>
      <c r="F779" s="6"/>
      <c r="G779" s="29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6"/>
      <c r="F780" s="6"/>
      <c r="G780" s="29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6"/>
      <c r="F781" s="6"/>
      <c r="G781" s="29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6"/>
      <c r="F782" s="6"/>
      <c r="G782" s="29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6"/>
      <c r="F783" s="6"/>
      <c r="G783" s="29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6"/>
      <c r="F784" s="6"/>
      <c r="G784" s="29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6"/>
      <c r="F785" s="6"/>
      <c r="G785" s="29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6"/>
      <c r="F786" s="6"/>
      <c r="G786" s="29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6"/>
      <c r="F787" s="6"/>
      <c r="G787" s="29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6"/>
      <c r="F788" s="6"/>
      <c r="G788" s="29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6"/>
      <c r="F789" s="6"/>
      <c r="G789" s="29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6"/>
      <c r="F790" s="6"/>
      <c r="G790" s="29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6"/>
      <c r="F791" s="6"/>
      <c r="G791" s="29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6"/>
      <c r="F792" s="6"/>
      <c r="G792" s="29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6"/>
      <c r="F793" s="6"/>
      <c r="G793" s="29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6"/>
      <c r="F794" s="6"/>
      <c r="G794" s="29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6"/>
      <c r="F795" s="6"/>
      <c r="G795" s="29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6"/>
      <c r="F796" s="6"/>
      <c r="G796" s="29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6"/>
      <c r="F797" s="6"/>
      <c r="G797" s="29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6"/>
      <c r="F798" s="6"/>
      <c r="G798" s="29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6"/>
      <c r="F799" s="6"/>
      <c r="G799" s="29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6"/>
      <c r="F800" s="6"/>
      <c r="G800" s="29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6"/>
      <c r="F801" s="6"/>
      <c r="G801" s="29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6"/>
      <c r="F802" s="6"/>
      <c r="G802" s="29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6"/>
      <c r="F803" s="6"/>
      <c r="G803" s="29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6"/>
      <c r="F804" s="6"/>
      <c r="G804" s="29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6"/>
      <c r="F805" s="6"/>
      <c r="G805" s="29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6"/>
      <c r="F806" s="6"/>
      <c r="G806" s="29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6"/>
      <c r="F807" s="6"/>
      <c r="G807" s="29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6"/>
      <c r="F808" s="6"/>
      <c r="G808" s="29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6"/>
      <c r="F809" s="6"/>
      <c r="G809" s="29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6"/>
      <c r="F810" s="6"/>
      <c r="G810" s="29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6"/>
      <c r="F811" s="6"/>
      <c r="G811" s="29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6"/>
      <c r="F812" s="6"/>
      <c r="G812" s="29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6"/>
      <c r="F813" s="6"/>
      <c r="G813" s="29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6"/>
      <c r="F814" s="6"/>
      <c r="G814" s="29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6"/>
      <c r="F815" s="6"/>
      <c r="G815" s="29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6"/>
      <c r="F816" s="6"/>
      <c r="G816" s="29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6"/>
      <c r="F817" s="6"/>
      <c r="G817" s="29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6"/>
      <c r="F818" s="6"/>
      <c r="G818" s="29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6"/>
      <c r="F819" s="6"/>
      <c r="G819" s="29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6"/>
      <c r="F820" s="6"/>
      <c r="G820" s="29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6"/>
      <c r="F821" s="6"/>
      <c r="G821" s="29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6"/>
      <c r="F822" s="6"/>
      <c r="G822" s="29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6"/>
      <c r="F823" s="6"/>
      <c r="G823" s="29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6"/>
      <c r="F824" s="6"/>
      <c r="G824" s="29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6"/>
      <c r="F825" s="6"/>
      <c r="G825" s="29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6"/>
      <c r="F826" s="6"/>
      <c r="G826" s="29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6"/>
      <c r="F827" s="6"/>
      <c r="G827" s="29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6"/>
      <c r="F828" s="6"/>
      <c r="G828" s="29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6"/>
      <c r="F829" s="6"/>
      <c r="G829" s="29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6"/>
      <c r="F830" s="6"/>
      <c r="G830" s="29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6"/>
      <c r="F831" s="6"/>
      <c r="G831" s="29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6"/>
      <c r="F832" s="6"/>
      <c r="G832" s="29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6"/>
      <c r="F833" s="6"/>
      <c r="G833" s="29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6"/>
      <c r="F834" s="6"/>
      <c r="G834" s="29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6"/>
      <c r="F835" s="6"/>
      <c r="G835" s="29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6"/>
      <c r="F836" s="6"/>
      <c r="G836" s="29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6"/>
      <c r="F837" s="6"/>
      <c r="G837" s="29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6"/>
      <c r="F838" s="6"/>
      <c r="G838" s="29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6"/>
      <c r="F839" s="6"/>
      <c r="G839" s="29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6"/>
      <c r="F840" s="6"/>
      <c r="G840" s="29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6"/>
      <c r="F841" s="6"/>
      <c r="G841" s="29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6"/>
      <c r="F842" s="6"/>
      <c r="G842" s="29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6"/>
      <c r="F843" s="6"/>
      <c r="G843" s="29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6"/>
      <c r="F844" s="6"/>
      <c r="G844" s="29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6"/>
      <c r="F845" s="6"/>
      <c r="G845" s="29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6"/>
      <c r="F846" s="6"/>
      <c r="G846" s="29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6"/>
      <c r="F847" s="6"/>
      <c r="G847" s="29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6"/>
      <c r="F848" s="6"/>
      <c r="G848" s="29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6"/>
      <c r="F849" s="6"/>
      <c r="G849" s="29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6"/>
      <c r="F850" s="6"/>
      <c r="G850" s="29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6"/>
      <c r="F851" s="6"/>
      <c r="G851" s="29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6"/>
      <c r="F852" s="6"/>
      <c r="G852" s="29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6"/>
      <c r="F853" s="6"/>
      <c r="G853" s="29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6"/>
      <c r="F854" s="6"/>
      <c r="G854" s="29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6"/>
      <c r="F855" s="6"/>
      <c r="G855" s="29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6"/>
      <c r="F856" s="6"/>
      <c r="G856" s="29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6"/>
      <c r="F857" s="6"/>
      <c r="G857" s="29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6"/>
      <c r="F858" s="6"/>
      <c r="G858" s="29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6"/>
      <c r="F859" s="6"/>
      <c r="G859" s="29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6"/>
      <c r="F860" s="6"/>
      <c r="G860" s="29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6"/>
      <c r="F861" s="6"/>
      <c r="G861" s="29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6"/>
      <c r="F862" s="6"/>
      <c r="G862" s="29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6"/>
      <c r="F863" s="6"/>
      <c r="G863" s="29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6"/>
      <c r="F864" s="6"/>
      <c r="G864" s="29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6"/>
      <c r="F865" s="6"/>
      <c r="G865" s="29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6"/>
      <c r="F866" s="6"/>
      <c r="G866" s="29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6"/>
      <c r="F867" s="6"/>
      <c r="G867" s="29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6"/>
      <c r="F868" s="6"/>
      <c r="G868" s="29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6"/>
      <c r="F869" s="6"/>
      <c r="G869" s="29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6"/>
      <c r="F870" s="6"/>
      <c r="G870" s="29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6"/>
      <c r="F871" s="6"/>
      <c r="G871" s="29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6"/>
      <c r="F872" s="6"/>
      <c r="G872" s="29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6"/>
      <c r="F873" s="6"/>
      <c r="G873" s="29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6"/>
      <c r="F874" s="6"/>
      <c r="G874" s="29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6"/>
      <c r="F875" s="6"/>
      <c r="G875" s="29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6"/>
      <c r="F876" s="6"/>
      <c r="G876" s="29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6"/>
      <c r="F877" s="6"/>
      <c r="G877" s="29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6"/>
      <c r="F878" s="6"/>
      <c r="G878" s="29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6"/>
      <c r="F879" s="6"/>
      <c r="G879" s="29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6"/>
      <c r="F880" s="6"/>
      <c r="G880" s="29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6"/>
      <c r="F881" s="6"/>
      <c r="G881" s="29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6"/>
      <c r="F882" s="6"/>
      <c r="G882" s="29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6"/>
      <c r="F883" s="6"/>
      <c r="G883" s="29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6"/>
      <c r="F884" s="6"/>
      <c r="G884" s="29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6"/>
      <c r="F885" s="6"/>
      <c r="G885" s="29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6"/>
      <c r="F886" s="6"/>
      <c r="G886" s="29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6"/>
      <c r="F887" s="6"/>
      <c r="G887" s="29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6"/>
      <c r="F888" s="6"/>
      <c r="G888" s="29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6"/>
      <c r="F889" s="6"/>
      <c r="G889" s="29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6"/>
      <c r="F890" s="6"/>
      <c r="G890" s="29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6"/>
      <c r="F891" s="6"/>
      <c r="G891" s="29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6"/>
      <c r="F892" s="6"/>
      <c r="G892" s="29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6"/>
      <c r="F893" s="6"/>
      <c r="G893" s="29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6"/>
      <c r="F894" s="6"/>
      <c r="G894" s="29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6"/>
      <c r="F895" s="6"/>
      <c r="G895" s="29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6"/>
      <c r="F896" s="6"/>
      <c r="G896" s="29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6"/>
      <c r="F897" s="6"/>
      <c r="G897" s="29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6"/>
      <c r="F898" s="6"/>
      <c r="G898" s="29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6"/>
      <c r="F899" s="6"/>
      <c r="G899" s="29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6"/>
      <c r="F900" s="6"/>
      <c r="G900" s="29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6"/>
      <c r="F901" s="6"/>
      <c r="G901" s="29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6"/>
      <c r="F902" s="6"/>
      <c r="G902" s="29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6"/>
      <c r="F903" s="6"/>
      <c r="G903" s="29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6"/>
      <c r="F904" s="6"/>
      <c r="G904" s="29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6"/>
      <c r="F905" s="6"/>
      <c r="G905" s="29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6"/>
      <c r="F906" s="6"/>
      <c r="G906" s="29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6"/>
      <c r="F907" s="6"/>
      <c r="G907" s="29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6"/>
      <c r="F908" s="6"/>
      <c r="G908" s="29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6"/>
      <c r="F909" s="6"/>
      <c r="G909" s="29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6"/>
      <c r="F910" s="6"/>
      <c r="G910" s="29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6"/>
      <c r="F911" s="6"/>
      <c r="G911" s="29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6"/>
      <c r="F912" s="6"/>
      <c r="G912" s="29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6"/>
      <c r="F913" s="6"/>
      <c r="G913" s="29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6"/>
      <c r="F914" s="6"/>
      <c r="G914" s="29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6"/>
      <c r="F915" s="6"/>
      <c r="G915" s="29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6"/>
      <c r="F916" s="6"/>
      <c r="G916" s="29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6"/>
      <c r="F917" s="6"/>
      <c r="G917" s="29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6"/>
      <c r="F918" s="6"/>
      <c r="G918" s="29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6"/>
      <c r="F919" s="6"/>
      <c r="G919" s="29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6"/>
      <c r="F920" s="6"/>
      <c r="G920" s="29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6"/>
      <c r="F921" s="6"/>
      <c r="G921" s="29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6"/>
      <c r="F922" s="6"/>
      <c r="G922" s="29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6"/>
      <c r="F923" s="6"/>
      <c r="G923" s="29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6"/>
      <c r="F924" s="6"/>
      <c r="G924" s="29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6"/>
      <c r="F925" s="6"/>
      <c r="G925" s="29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6"/>
      <c r="F926" s="6"/>
      <c r="G926" s="29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6"/>
      <c r="F927" s="6"/>
      <c r="G927" s="29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6"/>
      <c r="F928" s="6"/>
      <c r="G928" s="29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6"/>
      <c r="F929" s="6"/>
      <c r="G929" s="29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6"/>
      <c r="F930" s="6"/>
      <c r="G930" s="29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6"/>
      <c r="F931" s="6"/>
      <c r="G931" s="29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6"/>
      <c r="F932" s="6"/>
      <c r="G932" s="29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6"/>
      <c r="F933" s="6"/>
      <c r="G933" s="29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6"/>
      <c r="F934" s="6"/>
      <c r="G934" s="29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6"/>
      <c r="F935" s="6"/>
      <c r="G935" s="29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6"/>
      <c r="F936" s="6"/>
      <c r="G936" s="29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6"/>
      <c r="F937" s="6"/>
      <c r="G937" s="29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6"/>
      <c r="F938" s="6"/>
      <c r="G938" s="29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6"/>
      <c r="F939" s="6"/>
      <c r="G939" s="29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6"/>
      <c r="F940" s="6"/>
      <c r="G940" s="29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6"/>
      <c r="F941" s="6"/>
      <c r="G941" s="29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6"/>
      <c r="F942" s="6"/>
      <c r="G942" s="29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6"/>
      <c r="F943" s="6"/>
      <c r="G943" s="29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6"/>
      <c r="F944" s="6"/>
      <c r="G944" s="29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6"/>
      <c r="F945" s="6"/>
      <c r="G945" s="29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6"/>
      <c r="F946" s="6"/>
      <c r="G946" s="29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6"/>
      <c r="F947" s="6"/>
      <c r="G947" s="29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6"/>
      <c r="F948" s="6"/>
      <c r="G948" s="29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6"/>
      <c r="F949" s="6"/>
      <c r="G949" s="29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6"/>
      <c r="F950" s="6"/>
      <c r="G950" s="29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6"/>
      <c r="F951" s="6"/>
      <c r="G951" s="29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6"/>
      <c r="F952" s="6"/>
      <c r="G952" s="29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6"/>
      <c r="F953" s="6"/>
      <c r="G953" s="29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6"/>
      <c r="F954" s="6"/>
      <c r="G954" s="29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6"/>
      <c r="F955" s="6"/>
      <c r="G955" s="29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6"/>
      <c r="F956" s="6"/>
      <c r="G956" s="29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6"/>
      <c r="F957" s="6"/>
      <c r="G957" s="29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6"/>
      <c r="F958" s="6"/>
      <c r="G958" s="29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6"/>
      <c r="F959" s="6"/>
      <c r="G959" s="29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6"/>
      <c r="F960" s="6"/>
      <c r="G960" s="29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6"/>
      <c r="F961" s="6"/>
      <c r="G961" s="29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6"/>
      <c r="F962" s="6"/>
      <c r="G962" s="29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6"/>
      <c r="F963" s="6"/>
      <c r="G963" s="29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6"/>
      <c r="F964" s="6"/>
      <c r="G964" s="29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6"/>
      <c r="F965" s="6"/>
      <c r="G965" s="29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6"/>
      <c r="F966" s="6"/>
      <c r="G966" s="29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6"/>
      <c r="F967" s="6"/>
      <c r="G967" s="29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6"/>
      <c r="F968" s="6"/>
      <c r="G968" s="29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6"/>
      <c r="F969" s="6"/>
      <c r="G969" s="29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6"/>
      <c r="F970" s="6"/>
      <c r="G970" s="29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6"/>
      <c r="F971" s="6"/>
      <c r="G971" s="29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6"/>
      <c r="F972" s="6"/>
      <c r="G972" s="29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6"/>
      <c r="F973" s="6"/>
      <c r="G973" s="29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6"/>
      <c r="F974" s="6"/>
      <c r="G974" s="29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6"/>
      <c r="F975" s="6"/>
      <c r="G975" s="29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6"/>
      <c r="F976" s="6"/>
      <c r="G976" s="29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6"/>
      <c r="F977" s="6"/>
      <c r="G977" s="29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6"/>
      <c r="F978" s="6"/>
      <c r="G978" s="29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6"/>
      <c r="F979" s="6"/>
      <c r="G979" s="29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6"/>
      <c r="F980" s="6"/>
      <c r="G980" s="29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6"/>
      <c r="F981" s="6"/>
      <c r="G981" s="29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6"/>
      <c r="F982" s="6"/>
      <c r="G982" s="29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6"/>
      <c r="F983" s="6"/>
      <c r="G983" s="29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6"/>
      <c r="F984" s="6"/>
      <c r="G984" s="29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6"/>
      <c r="F985" s="6"/>
      <c r="G985" s="29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6"/>
      <c r="F986" s="6"/>
      <c r="G986" s="29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6"/>
      <c r="F987" s="6"/>
      <c r="G987" s="29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6"/>
      <c r="F988" s="6"/>
      <c r="G988" s="29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6"/>
      <c r="F989" s="6"/>
      <c r="G989" s="29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6"/>
      <c r="F990" s="6"/>
      <c r="G990" s="29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6"/>
      <c r="F991" s="6"/>
      <c r="G991" s="29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6"/>
      <c r="F992" s="6"/>
      <c r="G992" s="29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6"/>
      <c r="F993" s="6"/>
      <c r="G993" s="29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6"/>
      <c r="F994" s="6"/>
      <c r="G994" s="29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6"/>
      <c r="F995" s="6"/>
      <c r="G995" s="29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6"/>
      <c r="F996" s="6"/>
      <c r="G996" s="29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6"/>
      <c r="F997" s="6"/>
      <c r="G997" s="29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6"/>
      <c r="F998" s="6"/>
      <c r="G998" s="29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6"/>
      <c r="F999" s="6"/>
      <c r="G999" s="29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6"/>
      <c r="F1000" s="6"/>
      <c r="G1000" s="29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D1"/>
  </mergeCells>
  <pageMargins left="0.7" right="0.7" top="0.75" bottom="0.75" header="0" footer="0"/>
  <pageSetup orientation="portrait" r:id="rId1"/>
  <headerFooter>
    <oddHeader>&amp;CJunior League of Napa-Sonoma 2021-2022 Final Budget  Marketing and Communications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workbookViewId="0">
      <selection activeCell="H26" sqref="H26"/>
    </sheetView>
  </sheetViews>
  <sheetFormatPr defaultColWidth="12.5703125" defaultRowHeight="15" customHeight="1" x14ac:dyDescent="0.2"/>
  <cols>
    <col min="1" max="2" width="2.7109375" customWidth="1"/>
    <col min="3" max="3" width="28.7109375" customWidth="1"/>
    <col min="4" max="4" width="3.28515625" customWidth="1"/>
    <col min="5" max="5" width="12.7109375" customWidth="1"/>
    <col min="6" max="6" width="3.28515625" customWidth="1"/>
    <col min="7" max="7" width="36.7109375" customWidth="1"/>
    <col min="8" max="12" width="9.140625" customWidth="1"/>
    <col min="13" max="26" width="8" customWidth="1"/>
  </cols>
  <sheetData>
    <row r="1" spans="1:26" ht="18" customHeight="1" x14ac:dyDescent="0.25">
      <c r="A1" s="1" t="s">
        <v>16</v>
      </c>
      <c r="B1" s="43"/>
      <c r="C1" s="2"/>
      <c r="D1" s="2"/>
      <c r="E1" s="2"/>
      <c r="F1" s="2"/>
      <c r="G1" s="2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 x14ac:dyDescent="0.2">
      <c r="A2" s="2"/>
      <c r="B2" s="2"/>
      <c r="C2" s="2"/>
      <c r="D2" s="2"/>
      <c r="E2" s="17" t="str">
        <f>Admin!E2</f>
        <v>Budget 2022-2023</v>
      </c>
      <c r="F2" s="16"/>
      <c r="G2" s="19" t="s">
        <v>33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">
      <c r="A3" s="75" t="s">
        <v>7</v>
      </c>
      <c r="B3" s="72"/>
      <c r="C3" s="72"/>
      <c r="D3" s="72"/>
      <c r="E3" s="6"/>
      <c r="F3" s="6"/>
      <c r="G3" s="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25" customHeight="1" x14ac:dyDescent="0.2">
      <c r="A4" s="16"/>
      <c r="B4" s="16"/>
      <c r="C4" s="16"/>
      <c r="D4" s="16"/>
      <c r="E4" s="17"/>
      <c r="F4" s="18"/>
      <c r="G4" s="19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7.25" customHeight="1" x14ac:dyDescent="0.25">
      <c r="A5" s="16"/>
      <c r="B5" s="1" t="s">
        <v>34</v>
      </c>
      <c r="C5" s="16"/>
      <c r="D5" s="16"/>
      <c r="E5" s="17"/>
      <c r="F5" s="18"/>
      <c r="G5" s="19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2">
      <c r="A6" s="2"/>
      <c r="B6" s="2"/>
      <c r="C6" s="2" t="s">
        <v>82</v>
      </c>
      <c r="D6" s="2"/>
      <c r="E6" s="6">
        <v>5000</v>
      </c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 x14ac:dyDescent="0.2">
      <c r="A7" s="16"/>
      <c r="B7" s="16"/>
      <c r="C7" s="44" t="s">
        <v>83</v>
      </c>
      <c r="D7" s="16"/>
      <c r="E7" s="18">
        <v>2500</v>
      </c>
      <c r="F7" s="18"/>
      <c r="G7" s="45" t="s">
        <v>84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">
      <c r="A8" s="16"/>
      <c r="B8" s="16"/>
      <c r="C8" s="16"/>
      <c r="D8" s="16"/>
      <c r="E8" s="46">
        <f>SUM(E6:E7)</f>
        <v>7500</v>
      </c>
      <c r="F8" s="18"/>
      <c r="G8" s="19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5.75" customHeight="1" x14ac:dyDescent="0.25">
      <c r="A9" s="1"/>
      <c r="B9" s="1"/>
      <c r="C9" s="2"/>
      <c r="D9" s="2"/>
      <c r="E9" s="18"/>
      <c r="F9" s="6"/>
      <c r="G9" s="2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2"/>
      <c r="B10" s="1" t="s">
        <v>46</v>
      </c>
      <c r="C10" s="2"/>
      <c r="D10" s="2"/>
      <c r="E10" s="18"/>
      <c r="F10" s="6"/>
      <c r="G10" s="2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2"/>
      <c r="B11" s="2"/>
      <c r="C11" s="2" t="s">
        <v>85</v>
      </c>
      <c r="D11" s="2"/>
      <c r="E11" s="7">
        <v>1700</v>
      </c>
      <c r="F11" s="2"/>
      <c r="G11" s="2" t="s">
        <v>50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45" x14ac:dyDescent="0.2">
      <c r="A12" s="2"/>
      <c r="B12" s="2"/>
      <c r="C12" s="2" t="s">
        <v>86</v>
      </c>
      <c r="D12" s="2"/>
      <c r="E12" s="7">
        <v>2500</v>
      </c>
      <c r="F12" s="6"/>
      <c r="G12" s="45" t="s">
        <v>84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"/>
      <c r="B13" s="2"/>
      <c r="C13" s="49" t="s">
        <v>87</v>
      </c>
      <c r="D13" s="2"/>
      <c r="E13" s="46">
        <f>SUM(E11:E12)</f>
        <v>4200</v>
      </c>
      <c r="F13" s="6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"/>
      <c r="B14" s="2"/>
      <c r="C14" s="2"/>
      <c r="D14" s="2"/>
      <c r="E14" s="2"/>
      <c r="F14" s="2"/>
      <c r="G14" s="2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50"/>
      <c r="B15" s="50"/>
      <c r="C15" s="50" t="s">
        <v>88</v>
      </c>
      <c r="D15" s="50"/>
      <c r="E15" s="51">
        <v>9000</v>
      </c>
      <c r="F15" s="50"/>
      <c r="G15" s="52" t="s">
        <v>89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x14ac:dyDescent="0.2">
      <c r="A16" s="2"/>
      <c r="B16" s="2"/>
      <c r="C16" s="2"/>
      <c r="D16" s="2"/>
      <c r="E16" s="2"/>
      <c r="F16" s="2"/>
      <c r="G16" s="2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 x14ac:dyDescent="0.25">
      <c r="A17" s="2"/>
      <c r="B17" s="2"/>
      <c r="C17" s="1" t="s">
        <v>68</v>
      </c>
      <c r="D17" s="2"/>
      <c r="E17" s="38">
        <f>+E13+E15</f>
        <v>13200</v>
      </c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">
      <c r="A18" s="2"/>
      <c r="B18" s="2"/>
      <c r="C18" s="2"/>
      <c r="D18" s="2"/>
      <c r="E18" s="2"/>
      <c r="F18" s="2"/>
      <c r="G18" s="2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2"/>
      <c r="C19" s="2"/>
      <c r="D19" s="2"/>
      <c r="E19" s="2"/>
      <c r="F19" s="2"/>
      <c r="G19" s="2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2"/>
      <c r="C20" s="2" t="s">
        <v>190</v>
      </c>
      <c r="D20" s="2"/>
      <c r="E20" s="2"/>
      <c r="F20" s="2"/>
      <c r="G20" s="29"/>
      <c r="H20" s="2"/>
      <c r="I20" s="2"/>
      <c r="J20" s="2"/>
      <c r="K20" s="2"/>
      <c r="L20" s="2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2"/>
      <c r="C21" s="2" t="s">
        <v>90</v>
      </c>
      <c r="D21" s="2"/>
      <c r="E21" s="6"/>
      <c r="F21" s="2"/>
      <c r="G21" s="29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2"/>
      <c r="C22" s="2"/>
      <c r="D22" s="2"/>
      <c r="E22" s="2"/>
      <c r="F22" s="2"/>
      <c r="G22" s="2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/>
      <c r="C23" s="2"/>
      <c r="D23" s="2"/>
      <c r="E23" s="2"/>
      <c r="F23" s="2"/>
      <c r="G23" s="29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/>
      <c r="D24" s="2"/>
      <c r="E24" s="2"/>
      <c r="F24" s="2"/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/>
      <c r="D25" s="2"/>
      <c r="E25" s="2"/>
      <c r="F25" s="2"/>
      <c r="G25" s="29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/>
      <c r="C26" s="2"/>
      <c r="D26" s="2"/>
      <c r="E26" s="2"/>
      <c r="F26" s="2"/>
      <c r="G26" s="2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2"/>
      <c r="F27" s="2"/>
      <c r="G27" s="29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2"/>
      <c r="F28" s="2"/>
      <c r="G28" s="29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2"/>
      <c r="E29" s="2"/>
      <c r="F29" s="2"/>
      <c r="G29" s="2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/>
      <c r="D30" s="2"/>
      <c r="E30" s="2"/>
      <c r="F30" s="2"/>
      <c r="G30" s="29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/>
      <c r="E31" s="2"/>
      <c r="F31" s="2"/>
      <c r="G31" s="2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2"/>
      <c r="F32" s="2"/>
      <c r="G32" s="2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2"/>
      <c r="F33" s="2"/>
      <c r="G33" s="2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2"/>
      <c r="F34" s="2"/>
      <c r="G34" s="2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9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9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9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9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9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9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9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9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9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9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9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9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9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9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9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9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9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9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9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9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9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9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9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9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9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9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9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9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9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9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9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9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9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9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9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9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9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9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9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9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9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9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9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9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9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9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9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9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9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9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9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9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9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9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9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9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9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9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9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9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9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9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9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9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9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9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9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9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9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9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9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9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9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9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9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9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9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9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9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9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9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9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9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9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9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9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9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9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9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9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9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9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9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9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9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9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9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9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9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9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9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9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9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9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9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9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9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9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9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9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9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9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9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9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9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9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9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9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9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9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9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9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9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9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9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9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9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9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9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9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9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9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9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9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9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9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9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9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9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9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9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9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9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9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9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9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9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9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9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9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9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9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9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9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9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9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9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9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9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9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9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9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9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9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9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9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9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9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9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9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9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9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9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9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9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9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9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9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9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9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9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9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9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9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9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9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9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9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9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9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9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9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9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9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9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9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9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9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9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9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9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9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9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9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9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9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9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9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9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9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9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9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9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9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9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9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9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9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9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9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9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9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9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9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9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9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9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9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9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9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9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9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9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9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9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9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9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9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9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9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9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9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9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9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9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9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9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9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9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9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9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9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9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9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9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9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9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9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9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9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9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9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9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9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9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9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9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9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9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9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9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9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9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9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9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9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9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9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9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9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9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9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9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9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9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9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9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9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9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9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9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9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9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9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9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9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9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9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9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9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9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9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9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9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9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9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9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9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9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9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9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9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9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9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9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9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9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9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9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9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9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9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9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9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9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9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9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9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9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9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9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9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9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9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9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9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9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9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9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9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9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9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9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9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9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9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9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9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9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9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9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9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9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9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9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9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9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9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9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9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9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9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9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9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9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9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9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9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9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9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9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9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9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9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9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9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9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9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9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9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9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9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9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9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9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9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9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9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9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9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9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9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9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9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9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9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9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9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9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9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9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9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9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9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9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9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9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9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9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9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9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9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9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9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9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9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9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9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9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9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9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9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9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9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9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9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9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9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9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9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9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9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9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9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9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9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9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9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9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9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9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9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9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9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9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9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9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9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9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9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9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9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9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9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9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9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9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9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9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9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9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9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9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9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9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9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9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9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9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9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9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9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9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9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9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9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9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9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9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9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9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9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9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9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9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9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9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9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9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9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9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9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9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9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9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9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9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9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9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9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9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9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9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9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9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9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9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9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9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9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9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9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9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9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9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9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9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9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9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9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9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9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9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9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9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9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9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9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9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9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9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9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9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9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9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9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9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9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9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9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9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9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9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9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9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9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9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9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9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9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9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9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9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9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9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9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9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9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9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9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9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9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9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9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9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9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9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9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9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9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9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9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9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9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9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9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3:D3"/>
  </mergeCells>
  <pageMargins left="0.7" right="0.7" top="0.75" bottom="0.75" header="0" footer="0"/>
  <pageSetup scale="37" orientation="portrait" r:id="rId1"/>
  <headerFooter>
    <oddHeader>&amp;CJunior League of Napa-Sonoma 2021-2022 Final Budget  Community Outreach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workbookViewId="0">
      <selection activeCell="H27" sqref="H27"/>
    </sheetView>
  </sheetViews>
  <sheetFormatPr defaultColWidth="12.5703125" defaultRowHeight="15" customHeight="1" x14ac:dyDescent="0.2"/>
  <cols>
    <col min="1" max="2" width="2.7109375" customWidth="1"/>
    <col min="3" max="3" width="28.42578125" customWidth="1"/>
    <col min="4" max="4" width="3.7109375" customWidth="1"/>
    <col min="5" max="5" width="12.7109375" customWidth="1"/>
    <col min="6" max="6" width="3.140625" customWidth="1"/>
    <col min="7" max="7" width="35.7109375" customWidth="1"/>
    <col min="8" max="8" width="40.7109375" customWidth="1"/>
    <col min="9" max="26" width="8" customWidth="1"/>
  </cols>
  <sheetData>
    <row r="1" spans="1:26" ht="20.25" customHeight="1" x14ac:dyDescent="0.3">
      <c r="A1" s="1" t="s">
        <v>91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49.5" customHeight="1" x14ac:dyDescent="0.2">
      <c r="A2" s="2"/>
      <c r="B2" s="2"/>
      <c r="C2" s="2"/>
      <c r="D2" s="2"/>
      <c r="E2" s="17" t="str">
        <f>Admin!E2</f>
        <v>Budget 2022-2023</v>
      </c>
      <c r="F2" s="16"/>
      <c r="G2" s="19" t="s">
        <v>33</v>
      </c>
      <c r="H2" s="1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 t="s">
        <v>46</v>
      </c>
      <c r="B3" s="1"/>
      <c r="C3" s="2"/>
      <c r="D3" s="2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2"/>
      <c r="B5" s="1" t="s">
        <v>92</v>
      </c>
      <c r="C5" s="2"/>
      <c r="D5" s="2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2"/>
      <c r="B6" s="2"/>
      <c r="C6" s="2" t="s">
        <v>93</v>
      </c>
      <c r="D6" s="2"/>
      <c r="E6" s="53">
        <v>400</v>
      </c>
      <c r="F6" s="6"/>
      <c r="G6" s="2" t="s">
        <v>94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2"/>
      <c r="B7" s="2"/>
      <c r="C7" s="2" t="s">
        <v>95</v>
      </c>
      <c r="D7" s="2"/>
      <c r="E7" s="6">
        <v>638</v>
      </c>
      <c r="F7" s="6"/>
      <c r="G7" s="2" t="s">
        <v>48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2"/>
      <c r="B8" s="2"/>
      <c r="C8" s="2" t="s">
        <v>96</v>
      </c>
      <c r="D8" s="2"/>
      <c r="E8" s="6">
        <f>35*2*2</f>
        <v>140</v>
      </c>
      <c r="F8" s="6"/>
      <c r="G8" s="2" t="s">
        <v>179</v>
      </c>
      <c r="H8" s="23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2"/>
      <c r="B9" s="2"/>
      <c r="C9" s="49" t="s">
        <v>97</v>
      </c>
      <c r="D9" s="2"/>
      <c r="E9" s="46">
        <f>SUM(E6:E8)</f>
        <v>1178</v>
      </c>
      <c r="F9" s="6"/>
      <c r="G9" s="2"/>
      <c r="H9" s="6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.5" customHeight="1" x14ac:dyDescent="0.2">
      <c r="A10" s="2"/>
      <c r="B10" s="2"/>
      <c r="C10" s="2"/>
      <c r="D10" s="2"/>
      <c r="E10" s="6"/>
      <c r="F10" s="6"/>
      <c r="G10" s="2"/>
      <c r="H10" s="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2"/>
      <c r="B11" s="1" t="s">
        <v>98</v>
      </c>
      <c r="C11" s="2"/>
      <c r="D11" s="2"/>
      <c r="E11" s="6"/>
      <c r="F11" s="6"/>
      <c r="G11" s="2"/>
      <c r="H11" s="6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2"/>
      <c r="B12" s="2"/>
      <c r="C12" s="2" t="s">
        <v>93</v>
      </c>
      <c r="D12" s="2"/>
      <c r="E12" s="53">
        <v>500</v>
      </c>
      <c r="F12" s="6"/>
      <c r="G12" s="2" t="s">
        <v>94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"/>
      <c r="B13" s="2"/>
      <c r="C13" s="2" t="s">
        <v>95</v>
      </c>
      <c r="D13" s="2"/>
      <c r="E13" s="53">
        <v>1256</v>
      </c>
      <c r="F13" s="6"/>
      <c r="G13" s="2" t="s">
        <v>50</v>
      </c>
      <c r="H13" s="2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"/>
      <c r="B14" s="2"/>
      <c r="C14" s="2" t="s">
        <v>96</v>
      </c>
      <c r="D14" s="2"/>
      <c r="E14" s="24">
        <f>35*2*2</f>
        <v>140</v>
      </c>
      <c r="F14" s="6"/>
      <c r="G14" s="2" t="s">
        <v>179</v>
      </c>
      <c r="H14" s="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2"/>
      <c r="C15" s="49" t="s">
        <v>97</v>
      </c>
      <c r="D15" s="2"/>
      <c r="E15" s="13">
        <f>SUM(E12:E14)</f>
        <v>1896</v>
      </c>
      <c r="F15" s="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7.5" customHeight="1" x14ac:dyDescent="0.2">
      <c r="A16" s="2"/>
      <c r="B16" s="2"/>
      <c r="C16" s="49"/>
      <c r="D16" s="2"/>
      <c r="E16" s="13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1" t="s">
        <v>99</v>
      </c>
      <c r="C17" s="2"/>
      <c r="D17" s="2"/>
      <c r="E17" s="6"/>
      <c r="F17" s="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2"/>
      <c r="C18" s="2" t="s">
        <v>93</v>
      </c>
      <c r="D18" s="2"/>
      <c r="E18" s="53">
        <v>800</v>
      </c>
      <c r="F18" s="6"/>
      <c r="G18" s="40" t="s">
        <v>100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2"/>
      <c r="C19" s="2" t="s">
        <v>95</v>
      </c>
      <c r="D19" s="2"/>
      <c r="E19" s="6">
        <v>755</v>
      </c>
      <c r="F19" s="6"/>
      <c r="G19" s="2" t="s">
        <v>52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2"/>
      <c r="C20" s="2" t="s">
        <v>96</v>
      </c>
      <c r="D20" s="2"/>
      <c r="E20" s="24">
        <v>315</v>
      </c>
      <c r="F20" s="6"/>
      <c r="G20" s="2" t="s">
        <v>191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2"/>
      <c r="C21" s="49" t="s">
        <v>97</v>
      </c>
      <c r="D21" s="2"/>
      <c r="E21" s="13">
        <f>SUM(E18:E20)</f>
        <v>1870</v>
      </c>
      <c r="F21" s="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9" customHeight="1" x14ac:dyDescent="0.2">
      <c r="A22" s="2"/>
      <c r="B22" s="2"/>
      <c r="C22" s="2"/>
      <c r="D22" s="2"/>
      <c r="E22" s="6"/>
      <c r="F22" s="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2"/>
      <c r="B23" s="1" t="s">
        <v>91</v>
      </c>
      <c r="C23" s="2"/>
      <c r="D23" s="2"/>
      <c r="E23" s="6"/>
      <c r="F23" s="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2"/>
      <c r="B24" s="1"/>
      <c r="C24" s="2" t="s">
        <v>101</v>
      </c>
      <c r="D24" s="2"/>
      <c r="E24" s="53">
        <v>150</v>
      </c>
      <c r="F24" s="6"/>
      <c r="G24" s="2" t="s">
        <v>54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 t="s">
        <v>102</v>
      </c>
      <c r="D25" s="2"/>
      <c r="E25" s="6">
        <f>500+(1.71*100)</f>
        <v>671</v>
      </c>
      <c r="F25" s="6"/>
      <c r="G25" s="69" t="s">
        <v>58</v>
      </c>
      <c r="H25" s="23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/>
      <c r="C26" s="49" t="s">
        <v>97</v>
      </c>
      <c r="D26" s="2"/>
      <c r="E26" s="46">
        <v>1740</v>
      </c>
      <c r="F26" s="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6"/>
      <c r="F27" s="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 x14ac:dyDescent="0.25">
      <c r="A28" s="2"/>
      <c r="B28" s="2"/>
      <c r="C28" s="8" t="s">
        <v>103</v>
      </c>
      <c r="D28" s="1"/>
      <c r="E28" s="38">
        <f>E9+E15+E21+E26</f>
        <v>6684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 t="s">
        <v>176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54" t="s">
        <v>178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 t="s">
        <v>177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54" t="s">
        <v>104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 t="s">
        <v>105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 t="s">
        <v>106</v>
      </c>
      <c r="D35" s="2"/>
      <c r="E35" s="2"/>
      <c r="F35" s="2"/>
      <c r="G35" s="2"/>
      <c r="H35" s="23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68" t="s">
        <v>175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 r:id="rId1"/>
  <headerFooter>
    <oddHeader>&amp;CJunior League of Napa-Sonoma 2021-2022 Final Budget  CalSPAC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topLeftCell="A18" workbookViewId="0">
      <selection activeCell="H28" sqref="H28"/>
    </sheetView>
  </sheetViews>
  <sheetFormatPr defaultColWidth="12.5703125" defaultRowHeight="15" customHeight="1" x14ac:dyDescent="0.2"/>
  <cols>
    <col min="1" max="1" width="3.28515625" customWidth="1"/>
    <col min="2" max="2" width="28.42578125" customWidth="1"/>
    <col min="3" max="3" width="3.7109375" customWidth="1"/>
    <col min="4" max="4" width="12.7109375" customWidth="1"/>
    <col min="5" max="5" width="3.140625" customWidth="1"/>
    <col min="6" max="6" width="48.28515625" customWidth="1"/>
    <col min="7" max="7" width="38.7109375" customWidth="1"/>
    <col min="8" max="8" width="9.140625" customWidth="1"/>
    <col min="9" max="26" width="8" customWidth="1"/>
  </cols>
  <sheetData>
    <row r="1" spans="1:26" ht="20.25" customHeight="1" x14ac:dyDescent="0.3">
      <c r="A1" s="1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52.5" customHeight="1" x14ac:dyDescent="0.2">
      <c r="A2" s="16"/>
      <c r="B2" s="16"/>
      <c r="C2" s="16"/>
      <c r="D2" s="17" t="str">
        <f>Admin!E2</f>
        <v>Budget 2022-2023</v>
      </c>
      <c r="E2" s="16"/>
      <c r="F2" s="19" t="s">
        <v>33</v>
      </c>
      <c r="G2" s="19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.75" hidden="1" customHeight="1" x14ac:dyDescent="0.25">
      <c r="A3" s="1" t="s">
        <v>34</v>
      </c>
      <c r="B3" s="16"/>
      <c r="C3" s="16"/>
      <c r="D3" s="16"/>
      <c r="E3" s="16"/>
      <c r="F3" s="28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idden="1" x14ac:dyDescent="0.2">
      <c r="A4" s="16"/>
      <c r="B4" s="16"/>
      <c r="C4" s="16"/>
      <c r="D4" s="16"/>
      <c r="E4" s="16"/>
      <c r="F4" s="28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0" hidden="1" customHeight="1" x14ac:dyDescent="0.2">
      <c r="A5" s="16"/>
      <c r="B5" s="28" t="s">
        <v>107</v>
      </c>
      <c r="C5" s="16"/>
      <c r="D5" s="16"/>
      <c r="E5" s="16"/>
      <c r="F5" s="28" t="s">
        <v>108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7.5" customHeight="1" x14ac:dyDescent="0.2">
      <c r="A6" s="16"/>
      <c r="B6" s="16"/>
      <c r="C6" s="16"/>
      <c r="D6" s="16"/>
      <c r="E6" s="16"/>
      <c r="F6" s="2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5.75" customHeight="1" x14ac:dyDescent="0.25">
      <c r="A7" s="1" t="s">
        <v>46</v>
      </c>
      <c r="B7" s="2"/>
      <c r="C7" s="2"/>
      <c r="D7" s="6"/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 x14ac:dyDescent="0.2">
      <c r="A8" s="2"/>
      <c r="B8" s="2"/>
      <c r="C8" s="2"/>
      <c r="D8" s="6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/>
      <c r="B9" s="1" t="s">
        <v>109</v>
      </c>
      <c r="C9" s="2"/>
      <c r="D9" s="6"/>
      <c r="E9" s="6"/>
      <c r="F9" s="55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"/>
      <c r="B10" s="2" t="s">
        <v>93</v>
      </c>
      <c r="C10" s="2"/>
      <c r="D10" s="6">
        <v>0</v>
      </c>
      <c r="E10" s="6"/>
      <c r="F10" s="25" t="s">
        <v>186</v>
      </c>
      <c r="G10" s="5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2"/>
      <c r="B11" s="2" t="s">
        <v>96</v>
      </c>
      <c r="C11" s="2"/>
      <c r="D11" s="6">
        <v>0</v>
      </c>
      <c r="E11" s="6"/>
      <c r="F11" s="2" t="s">
        <v>48</v>
      </c>
      <c r="G11" s="5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2"/>
      <c r="B12" s="2" t="s">
        <v>95</v>
      </c>
      <c r="C12" s="2"/>
      <c r="D12" s="24">
        <v>0</v>
      </c>
      <c r="E12" s="6"/>
      <c r="F12" s="2"/>
      <c r="G12" s="5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"/>
      <c r="B13" s="49" t="s">
        <v>97</v>
      </c>
      <c r="C13" s="2"/>
      <c r="D13" s="13">
        <f>SUM(D10:D12)</f>
        <v>0</v>
      </c>
      <c r="E13" s="6"/>
      <c r="F13" s="2"/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6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"/>
      <c r="B15" s="1" t="s">
        <v>110</v>
      </c>
      <c r="C15" s="25"/>
      <c r="D15" s="2"/>
      <c r="E15" s="6"/>
      <c r="F15" s="55" t="s">
        <v>111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"/>
      <c r="B16" s="2" t="s">
        <v>93</v>
      </c>
      <c r="C16" s="2"/>
      <c r="D16" s="6">
        <v>550</v>
      </c>
      <c r="E16" s="6"/>
      <c r="F16" s="25" t="s">
        <v>112</v>
      </c>
      <c r="G16" s="2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 t="s">
        <v>113</v>
      </c>
      <c r="C17" s="2"/>
      <c r="D17" s="6">
        <f>35*1*3</f>
        <v>105</v>
      </c>
      <c r="E17" s="6"/>
      <c r="F17" s="2" t="s">
        <v>182</v>
      </c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2" t="s">
        <v>95</v>
      </c>
      <c r="C18" s="2"/>
      <c r="D18" s="24">
        <v>1299</v>
      </c>
      <c r="E18" s="6"/>
      <c r="F18" s="2" t="s">
        <v>114</v>
      </c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49" t="s">
        <v>97</v>
      </c>
      <c r="C19" s="2"/>
      <c r="D19" s="46">
        <f>SUM(D16:D18)</f>
        <v>1954</v>
      </c>
      <c r="E19" s="6"/>
      <c r="F19" s="2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7.5" customHeight="1" x14ac:dyDescent="0.2">
      <c r="A20" s="2"/>
      <c r="B20" s="2"/>
      <c r="C20" s="2"/>
      <c r="D20" s="2"/>
      <c r="E20" s="2"/>
      <c r="F20" s="2"/>
      <c r="G20" s="2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1" t="s">
        <v>115</v>
      </c>
      <c r="C21" s="2"/>
      <c r="D21" s="6"/>
      <c r="E21" s="6"/>
      <c r="F21" s="55" t="s">
        <v>111</v>
      </c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 t="s">
        <v>93</v>
      </c>
      <c r="C22" s="2"/>
      <c r="D22" s="6">
        <v>905</v>
      </c>
      <c r="E22" s="6"/>
      <c r="F22" s="20" t="s">
        <v>116</v>
      </c>
      <c r="G22" s="2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 t="s">
        <v>96</v>
      </c>
      <c r="C23" s="2"/>
      <c r="D23" s="6">
        <f>35*1*3</f>
        <v>105</v>
      </c>
      <c r="E23" s="6"/>
      <c r="F23" s="2" t="s">
        <v>182</v>
      </c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 t="s">
        <v>95</v>
      </c>
      <c r="C24" s="2"/>
      <c r="D24" s="24">
        <v>1299</v>
      </c>
      <c r="E24" s="6"/>
      <c r="F24" s="2" t="s">
        <v>114</v>
      </c>
      <c r="G24" s="2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49" t="s">
        <v>97</v>
      </c>
      <c r="C25" s="2"/>
      <c r="D25" s="13">
        <f>SUM(D22:D24)</f>
        <v>2309</v>
      </c>
      <c r="E25" s="6"/>
      <c r="F25" s="2"/>
      <c r="G25" s="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49"/>
      <c r="C26" s="2"/>
      <c r="D26" s="13"/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1" t="s">
        <v>117</v>
      </c>
      <c r="C27" s="2"/>
      <c r="D27" s="13"/>
      <c r="E27" s="6"/>
      <c r="F27" s="5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 t="s">
        <v>93</v>
      </c>
      <c r="C28" s="2"/>
      <c r="D28" s="7">
        <v>90</v>
      </c>
      <c r="E28" s="6"/>
      <c r="F28" s="58" t="s">
        <v>118</v>
      </c>
      <c r="G28" s="2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 t="s">
        <v>95</v>
      </c>
      <c r="C29" s="2"/>
      <c r="D29" s="7">
        <v>110</v>
      </c>
      <c r="E29" s="6"/>
      <c r="F29" s="59" t="s">
        <v>62</v>
      </c>
      <c r="G29" s="2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49" t="s">
        <v>97</v>
      </c>
      <c r="C30" s="2"/>
      <c r="D30" s="46">
        <f>D28+D29</f>
        <v>200</v>
      </c>
      <c r="E30" s="6"/>
      <c r="F30" s="2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49"/>
      <c r="C31" s="2"/>
      <c r="D31" s="13"/>
      <c r="E31" s="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hidden="1" customHeight="1" x14ac:dyDescent="0.2">
      <c r="A32" s="2"/>
      <c r="B32" s="2"/>
      <c r="C32" s="2"/>
      <c r="D32" s="6"/>
      <c r="E32" s="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hidden="1" customHeight="1" x14ac:dyDescent="0.2">
      <c r="A33" s="2"/>
      <c r="B33" s="2" t="s">
        <v>93</v>
      </c>
      <c r="C33" s="2"/>
      <c r="D33" s="6"/>
      <c r="E33" s="6"/>
      <c r="F33" s="2" t="s">
        <v>119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hidden="1" customHeight="1" x14ac:dyDescent="0.2">
      <c r="A34" s="2"/>
      <c r="B34" s="2" t="s">
        <v>96</v>
      </c>
      <c r="C34" s="2"/>
      <c r="D34" s="6"/>
      <c r="E34" s="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hidden="1" customHeight="1" x14ac:dyDescent="0.2">
      <c r="A35" s="2"/>
      <c r="B35" s="2" t="s">
        <v>95</v>
      </c>
      <c r="C35" s="2"/>
      <c r="D35" s="24"/>
      <c r="E35" s="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hidden="1" customHeight="1" x14ac:dyDescent="0.2">
      <c r="A36" s="2"/>
      <c r="B36" s="49" t="s">
        <v>97</v>
      </c>
      <c r="C36" s="2"/>
      <c r="D36" s="13">
        <f>SUM(D33:D35)</f>
        <v>0</v>
      </c>
      <c r="E36" s="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1" t="s">
        <v>120</v>
      </c>
      <c r="C37" s="2"/>
      <c r="D37" s="6"/>
      <c r="E37" s="6"/>
      <c r="F37" s="2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 t="s">
        <v>121</v>
      </c>
      <c r="C38" s="30"/>
      <c r="D38" s="7">
        <f>12*50</f>
        <v>600</v>
      </c>
      <c r="E38" s="32"/>
      <c r="F38" s="2" t="s">
        <v>60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60"/>
      <c r="E39" s="6"/>
      <c r="F39" s="6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6.5" customHeight="1" x14ac:dyDescent="0.25">
      <c r="A40" s="1" t="s">
        <v>122</v>
      </c>
      <c r="B40" s="2"/>
      <c r="C40" s="2"/>
      <c r="D40" s="38">
        <f>D19+D13+D30+D38+D25</f>
        <v>5063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 t="s">
        <v>180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 t="s">
        <v>123</v>
      </c>
      <c r="C45" s="2"/>
      <c r="D45" s="2"/>
      <c r="E45" s="2"/>
      <c r="F45" s="2"/>
      <c r="G45" s="2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 t="s">
        <v>181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 t="s">
        <v>124</v>
      </c>
      <c r="C47" s="2"/>
      <c r="D47" s="2"/>
      <c r="E47" s="2"/>
      <c r="F47" s="2"/>
      <c r="G47" s="2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 t="s">
        <v>125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 t="s">
        <v>126</v>
      </c>
      <c r="C49" s="2"/>
      <c r="D49" s="2"/>
      <c r="E49" s="2"/>
      <c r="F49" s="2"/>
      <c r="G49" s="2"/>
      <c r="H49" s="2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 t="s">
        <v>127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 t="s">
        <v>128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6"/>
      <c r="E60" s="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6"/>
      <c r="E61" s="6"/>
      <c r="F61" s="6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6"/>
      <c r="E62" s="6"/>
      <c r="F62" s="2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6"/>
      <c r="E63" s="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49"/>
      <c r="C64" s="2"/>
      <c r="D64" s="13"/>
      <c r="E64" s="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scale="92" orientation="portrait" r:id="rId1"/>
  <headerFooter>
    <oddHeader>&amp;CJunior League of Napa-Sonoma 2021-2022 Final Budget  Conferences and Trainings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Z1000"/>
  <sheetViews>
    <sheetView workbookViewId="0"/>
  </sheetViews>
  <sheetFormatPr defaultColWidth="12.5703125" defaultRowHeight="15" customHeight="1" x14ac:dyDescent="0.2"/>
  <cols>
    <col min="1" max="2" width="2.7109375" customWidth="1"/>
    <col min="3" max="3" width="28.7109375" customWidth="1"/>
    <col min="4" max="4" width="2.7109375" customWidth="1"/>
    <col min="5" max="5" width="13.140625" customWidth="1"/>
    <col min="6" max="6" width="8" customWidth="1"/>
    <col min="7" max="7" width="36.7109375" customWidth="1"/>
    <col min="8" max="8" width="40.7109375" customWidth="1"/>
    <col min="9" max="9" width="9.140625" customWidth="1"/>
    <col min="10" max="26" width="8" customWidth="1"/>
  </cols>
  <sheetData>
    <row r="1" spans="1:26" ht="15.75" customHeight="1" x14ac:dyDescent="0.25">
      <c r="A1" s="1" t="s">
        <v>129</v>
      </c>
      <c r="B1" s="2"/>
      <c r="C1" s="2"/>
      <c r="D1" s="2"/>
      <c r="E1" s="6"/>
      <c r="F1" s="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 x14ac:dyDescent="0.2">
      <c r="A2" s="76"/>
      <c r="B2" s="72"/>
      <c r="C2" s="72"/>
      <c r="D2" s="72"/>
      <c r="E2" s="17" t="str">
        <f>Admin!E2</f>
        <v>Budget 2022-2023</v>
      </c>
      <c r="F2" s="16"/>
      <c r="G2" s="19" t="s">
        <v>33</v>
      </c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.75" customHeight="1" x14ac:dyDescent="0.25">
      <c r="A3" s="1" t="s">
        <v>130</v>
      </c>
      <c r="B3" s="1"/>
      <c r="C3" s="16"/>
      <c r="D3" s="16"/>
      <c r="E3" s="18"/>
      <c r="F3" s="18"/>
      <c r="G3" s="28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5.75" customHeight="1" x14ac:dyDescent="0.25">
      <c r="A4" s="2"/>
      <c r="B4" s="1" t="s">
        <v>34</v>
      </c>
      <c r="C4" s="2"/>
      <c r="D4" s="2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 x14ac:dyDescent="0.2">
      <c r="A5" s="2"/>
      <c r="B5" s="2"/>
      <c r="C5" s="29" t="s">
        <v>131</v>
      </c>
      <c r="D5" s="2"/>
      <c r="E5" s="6">
        <v>1000</v>
      </c>
      <c r="F5" s="6"/>
      <c r="G5" s="4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2"/>
      <c r="B6" s="2"/>
      <c r="C6" s="49" t="s">
        <v>132</v>
      </c>
      <c r="D6" s="1"/>
      <c r="E6" s="22">
        <f>SUM(E5)</f>
        <v>1000</v>
      </c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2"/>
      <c r="B7" s="2"/>
      <c r="C7" s="2"/>
      <c r="D7" s="2"/>
      <c r="E7" s="6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1" t="s">
        <v>133</v>
      </c>
      <c r="B8" s="1"/>
      <c r="C8" s="14"/>
      <c r="D8" s="14"/>
      <c r="E8" s="14"/>
      <c r="F8" s="14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/>
      <c r="B9" s="1" t="s">
        <v>134</v>
      </c>
      <c r="C9" s="2"/>
      <c r="D9" s="2"/>
      <c r="E9" s="6"/>
      <c r="F9" s="6"/>
      <c r="G9" s="28" t="s">
        <v>33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hidden="1" customHeight="1" x14ac:dyDescent="0.25">
      <c r="A10" s="2"/>
      <c r="B10" s="1"/>
      <c r="C10" s="2" t="s">
        <v>135</v>
      </c>
      <c r="D10" s="2"/>
      <c r="E10" s="6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hidden="1" customHeight="1" x14ac:dyDescent="0.25">
      <c r="A11" s="2"/>
      <c r="B11" s="1"/>
      <c r="C11" s="2" t="s">
        <v>136</v>
      </c>
      <c r="D11" s="2"/>
      <c r="E11" s="6"/>
      <c r="F11" s="6"/>
      <c r="G11" s="2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hidden="1" customHeight="1" x14ac:dyDescent="0.25">
      <c r="A12" s="2"/>
      <c r="B12" s="1"/>
      <c r="C12" s="2" t="s">
        <v>137</v>
      </c>
      <c r="D12" s="2"/>
      <c r="E12" s="6"/>
      <c r="F12" s="6"/>
      <c r="G12" s="28"/>
      <c r="H12" s="2"/>
      <c r="I12" s="6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hidden="1" customHeight="1" x14ac:dyDescent="0.25">
      <c r="A13" s="2"/>
      <c r="B13" s="1"/>
      <c r="C13" s="2" t="s">
        <v>138</v>
      </c>
      <c r="D13" s="2"/>
      <c r="E13" s="6"/>
      <c r="F13" s="6"/>
      <c r="G13" s="28"/>
      <c r="H13" s="2"/>
      <c r="I13" s="6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idden="1" x14ac:dyDescent="0.2">
      <c r="A14" s="2"/>
      <c r="B14" s="2"/>
      <c r="C14" s="2" t="s">
        <v>139</v>
      </c>
      <c r="D14" s="2"/>
      <c r="E14" s="24"/>
      <c r="F14" s="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2"/>
      <c r="C15" s="2" t="s">
        <v>140</v>
      </c>
      <c r="D15" s="2"/>
      <c r="E15" s="6">
        <v>8500</v>
      </c>
      <c r="F15" s="6"/>
      <c r="G15" s="2" t="s">
        <v>141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"/>
      <c r="B16" s="2"/>
      <c r="C16" s="2" t="s">
        <v>142</v>
      </c>
      <c r="D16" s="2"/>
      <c r="E16" s="6">
        <v>15000</v>
      </c>
      <c r="F16" s="6"/>
      <c r="G16" s="2" t="s">
        <v>143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25">
      <c r="A17" s="2"/>
      <c r="B17" s="2"/>
      <c r="C17" s="49" t="s">
        <v>144</v>
      </c>
      <c r="D17" s="1"/>
      <c r="E17" s="22">
        <f>SUM(E15:E16)</f>
        <v>23500</v>
      </c>
      <c r="F17" s="15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25">
      <c r="A18" s="2"/>
      <c r="B18" s="1"/>
      <c r="C18" s="2"/>
      <c r="D18" s="2"/>
      <c r="E18" s="6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 x14ac:dyDescent="0.25">
      <c r="A19" s="2"/>
      <c r="B19" s="1" t="s">
        <v>145</v>
      </c>
      <c r="C19" s="2"/>
      <c r="D19" s="1"/>
      <c r="E19" s="38">
        <f>E6+E17</f>
        <v>24500</v>
      </c>
      <c r="F19" s="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">
      <c r="A20" s="2"/>
      <c r="B20" s="2"/>
      <c r="C20" s="2"/>
      <c r="D20" s="2"/>
      <c r="E20" s="6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2"/>
      <c r="C21" s="2"/>
      <c r="D21" s="2"/>
      <c r="E21" s="6"/>
      <c r="F21" s="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2"/>
      <c r="C22" s="2"/>
      <c r="D22" s="2"/>
      <c r="E22" s="6"/>
      <c r="F22" s="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/>
      <c r="C23" s="2"/>
      <c r="D23" s="2"/>
      <c r="E23" s="6"/>
      <c r="F23" s="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/>
      <c r="D24" s="2"/>
      <c r="E24" s="6"/>
      <c r="F24" s="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/>
      <c r="D25" s="2"/>
      <c r="E25" s="6"/>
      <c r="F25" s="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/>
      <c r="C26" s="2"/>
      <c r="D26" s="2"/>
      <c r="E26" s="6"/>
      <c r="F26" s="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6"/>
      <c r="F27" s="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6"/>
      <c r="F28" s="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2"/>
      <c r="E29" s="6"/>
      <c r="F29" s="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/>
      <c r="D30" s="2"/>
      <c r="E30" s="6"/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/>
      <c r="E31" s="6"/>
      <c r="F31" s="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6"/>
      <c r="F32" s="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6"/>
      <c r="F33" s="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6"/>
      <c r="F34" s="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6"/>
      <c r="F35" s="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6"/>
      <c r="F37" s="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6"/>
      <c r="F38" s="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6"/>
      <c r="F39" s="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6"/>
      <c r="F40" s="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6"/>
      <c r="F41" s="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6"/>
      <c r="F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6"/>
      <c r="F43" s="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6"/>
      <c r="F44" s="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6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6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6"/>
      <c r="F47" s="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6"/>
      <c r="F48" s="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6"/>
      <c r="F49" s="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6"/>
      <c r="F50" s="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6"/>
      <c r="F51" s="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6"/>
      <c r="F52" s="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6"/>
      <c r="F53" s="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6"/>
      <c r="F54" s="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6"/>
      <c r="F55" s="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6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6"/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6"/>
      <c r="F58" s="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6"/>
      <c r="F59" s="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6"/>
      <c r="F60" s="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6"/>
      <c r="F61" s="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6"/>
      <c r="F62" s="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6"/>
      <c r="F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6"/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6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6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6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6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6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6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6"/>
      <c r="F71" s="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6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6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6"/>
      <c r="F74" s="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6"/>
      <c r="F75" s="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6"/>
      <c r="F76" s="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6"/>
      <c r="F77" s="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6"/>
      <c r="F78" s="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6"/>
      <c r="F79" s="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6"/>
      <c r="F80" s="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6"/>
      <c r="F81" s="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6"/>
      <c r="F82" s="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6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6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6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6"/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6"/>
      <c r="F87" s="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6"/>
      <c r="F88" s="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6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6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6"/>
      <c r="F91" s="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6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6"/>
      <c r="F93" s="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6"/>
      <c r="F94" s="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6"/>
      <c r="F96" s="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6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6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6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6"/>
      <c r="F100" s="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6"/>
      <c r="F101" s="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6"/>
      <c r="F102" s="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6"/>
      <c r="F103" s="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6"/>
      <c r="F104" s="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6"/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6"/>
      <c r="F106" s="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6"/>
      <c r="F107" s="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6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6"/>
      <c r="F109" s="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6"/>
      <c r="F110" s="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6"/>
      <c r="F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6"/>
      <c r="F112" s="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6"/>
      <c r="F113" s="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6"/>
      <c r="F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6"/>
      <c r="F115" s="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6"/>
      <c r="F116" s="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6"/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6"/>
      <c r="F118" s="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6"/>
      <c r="F119" s="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6"/>
      <c r="F120" s="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6"/>
      <c r="F121" s="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6"/>
      <c r="F122" s="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6"/>
      <c r="F123" s="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6"/>
      <c r="F124" s="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6"/>
      <c r="F125" s="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6"/>
      <c r="F126" s="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6"/>
      <c r="F127" s="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6"/>
      <c r="F128" s="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6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6"/>
      <c r="F130" s="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6"/>
      <c r="F131" s="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6"/>
      <c r="F132" s="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6"/>
      <c r="F133" s="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6"/>
      <c r="F134" s="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6"/>
      <c r="F135" s="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6"/>
      <c r="F136" s="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6"/>
      <c r="F137" s="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6"/>
      <c r="F138" s="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6"/>
      <c r="F139" s="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6"/>
      <c r="F140" s="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6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6"/>
      <c r="F142" s="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6"/>
      <c r="F143" s="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6"/>
      <c r="F144" s="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6"/>
      <c r="F145" s="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6"/>
      <c r="F146" s="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6"/>
      <c r="F147" s="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6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6"/>
      <c r="F149" s="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6"/>
      <c r="F150" s="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6"/>
      <c r="F151" s="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6"/>
      <c r="F152" s="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6"/>
      <c r="F153" s="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6"/>
      <c r="F154" s="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6"/>
      <c r="F155" s="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6"/>
      <c r="F156" s="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6"/>
      <c r="F157" s="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6"/>
      <c r="F158" s="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6"/>
      <c r="F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6"/>
      <c r="F160" s="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6"/>
      <c r="F161" s="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6"/>
      <c r="F162" s="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6"/>
      <c r="F163" s="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6"/>
      <c r="F164" s="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6"/>
      <c r="F165" s="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6"/>
      <c r="F166" s="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6"/>
      <c r="F167" s="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6"/>
      <c r="F168" s="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6"/>
      <c r="F169" s="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6"/>
      <c r="F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6"/>
      <c r="F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6"/>
      <c r="F172" s="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6"/>
      <c r="F173" s="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6"/>
      <c r="F174" s="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6"/>
      <c r="F175" s="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6"/>
      <c r="F176" s="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6"/>
      <c r="F177" s="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6"/>
      <c r="F178" s="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6"/>
      <c r="F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6"/>
      <c r="F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6"/>
      <c r="F181" s="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6"/>
      <c r="F182" s="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6"/>
      <c r="F183" s="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6"/>
      <c r="F184" s="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6"/>
      <c r="F185" s="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6"/>
      <c r="F186" s="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6"/>
      <c r="F187" s="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6"/>
      <c r="F188" s="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6"/>
      <c r="F189" s="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6"/>
      <c r="F190" s="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6"/>
      <c r="F191" s="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6"/>
      <c r="F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6"/>
      <c r="F193" s="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6"/>
      <c r="F194" s="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6"/>
      <c r="F195" s="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6"/>
      <c r="F196" s="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6"/>
      <c r="F197" s="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6"/>
      <c r="F198" s="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6"/>
      <c r="F199" s="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6"/>
      <c r="F200" s="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6"/>
      <c r="F201" s="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6"/>
      <c r="F202" s="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6"/>
      <c r="F203" s="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6"/>
      <c r="F204" s="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6"/>
      <c r="F205" s="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6"/>
      <c r="F206" s="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6"/>
      <c r="F207" s="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6"/>
      <c r="F208" s="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6"/>
      <c r="F209" s="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6"/>
      <c r="F210" s="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6"/>
      <c r="F211" s="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6"/>
      <c r="F212" s="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6"/>
      <c r="F213" s="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6"/>
      <c r="F214" s="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6"/>
      <c r="F215" s="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6"/>
      <c r="F216" s="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6"/>
      <c r="F217" s="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6"/>
      <c r="F218" s="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6"/>
      <c r="F219" s="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6"/>
      <c r="F220" s="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6"/>
      <c r="F221" s="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6"/>
      <c r="F222" s="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6"/>
      <c r="F223" s="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6"/>
      <c r="F224" s="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6"/>
      <c r="F225" s="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6"/>
      <c r="F226" s="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6"/>
      <c r="F227" s="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6"/>
      <c r="F228" s="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6"/>
      <c r="F229" s="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6"/>
      <c r="F230" s="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6"/>
      <c r="F231" s="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6"/>
      <c r="F232" s="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6"/>
      <c r="F233" s="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6"/>
      <c r="F234" s="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6"/>
      <c r="F235" s="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6"/>
      <c r="F236" s="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6"/>
      <c r="F237" s="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6"/>
      <c r="F238" s="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6"/>
      <c r="F239" s="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6"/>
      <c r="F240" s="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6"/>
      <c r="F241" s="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6"/>
      <c r="F242" s="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6"/>
      <c r="F243" s="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6"/>
      <c r="F244" s="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6"/>
      <c r="F245" s="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6"/>
      <c r="F246" s="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6"/>
      <c r="F247" s="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6"/>
      <c r="F248" s="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6"/>
      <c r="F249" s="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6"/>
      <c r="F250" s="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6"/>
      <c r="F251" s="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6"/>
      <c r="F252" s="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6"/>
      <c r="F253" s="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6"/>
      <c r="F254" s="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6"/>
      <c r="F255" s="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6"/>
      <c r="F256" s="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6"/>
      <c r="F257" s="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6"/>
      <c r="F258" s="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6"/>
      <c r="F259" s="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6"/>
      <c r="F260" s="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6"/>
      <c r="F261" s="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6"/>
      <c r="F262" s="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6"/>
      <c r="F263" s="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6"/>
      <c r="F264" s="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6"/>
      <c r="F265" s="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6"/>
      <c r="F266" s="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6"/>
      <c r="F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6"/>
      <c r="F268" s="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6"/>
      <c r="F269" s="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6"/>
      <c r="F270" s="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6"/>
      <c r="F271" s="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6"/>
      <c r="F272" s="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6"/>
      <c r="F273" s="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6"/>
      <c r="F274" s="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6"/>
      <c r="F275" s="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6"/>
      <c r="F276" s="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6"/>
      <c r="F277" s="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6"/>
      <c r="F278" s="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6"/>
      <c r="F279" s="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6"/>
      <c r="F280" s="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6"/>
      <c r="F281" s="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6"/>
      <c r="F282" s="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6"/>
      <c r="F283" s="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6"/>
      <c r="F284" s="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6"/>
      <c r="F285" s="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6"/>
      <c r="F286" s="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6"/>
      <c r="F287" s="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6"/>
      <c r="F288" s="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6"/>
      <c r="F289" s="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6"/>
      <c r="F290" s="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6"/>
      <c r="F291" s="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6"/>
      <c r="F292" s="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6"/>
      <c r="F293" s="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6"/>
      <c r="F294" s="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6"/>
      <c r="F295" s="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6"/>
      <c r="F296" s="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6"/>
      <c r="F297" s="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6"/>
      <c r="F298" s="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6"/>
      <c r="F299" s="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6"/>
      <c r="F300" s="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6"/>
      <c r="F301" s="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6"/>
      <c r="F302" s="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6"/>
      <c r="F303" s="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6"/>
      <c r="F304" s="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6"/>
      <c r="F305" s="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6"/>
      <c r="F306" s="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6"/>
      <c r="F307" s="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6"/>
      <c r="F308" s="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6"/>
      <c r="F309" s="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6"/>
      <c r="F310" s="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6"/>
      <c r="F311" s="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6"/>
      <c r="F312" s="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6"/>
      <c r="F313" s="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6"/>
      <c r="F314" s="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6"/>
      <c r="F315" s="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6"/>
      <c r="F316" s="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6"/>
      <c r="F317" s="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6"/>
      <c r="F318" s="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6"/>
      <c r="F319" s="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6"/>
      <c r="F320" s="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6"/>
      <c r="F321" s="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6"/>
      <c r="F322" s="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6"/>
      <c r="F323" s="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6"/>
      <c r="F324" s="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6"/>
      <c r="F325" s="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6"/>
      <c r="F326" s="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6"/>
      <c r="F327" s="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6"/>
      <c r="F328" s="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6"/>
      <c r="F329" s="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6"/>
      <c r="F330" s="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6"/>
      <c r="F331" s="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6"/>
      <c r="F332" s="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6"/>
      <c r="F333" s="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6"/>
      <c r="F334" s="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6"/>
      <c r="F335" s="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6"/>
      <c r="F336" s="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6"/>
      <c r="F337" s="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6"/>
      <c r="F338" s="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6"/>
      <c r="F339" s="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6"/>
      <c r="F340" s="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6"/>
      <c r="F341" s="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6"/>
      <c r="F342" s="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6"/>
      <c r="F343" s="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6"/>
      <c r="F344" s="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6"/>
      <c r="F345" s="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6"/>
      <c r="F346" s="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6"/>
      <c r="F347" s="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6"/>
      <c r="F348" s="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6"/>
      <c r="F349" s="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6"/>
      <c r="F350" s="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6"/>
      <c r="F351" s="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6"/>
      <c r="F352" s="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6"/>
      <c r="F353" s="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6"/>
      <c r="F354" s="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6"/>
      <c r="F355" s="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6"/>
      <c r="F356" s="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6"/>
      <c r="F357" s="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6"/>
      <c r="F358" s="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6"/>
      <c r="F359" s="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6"/>
      <c r="F360" s="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6"/>
      <c r="F361" s="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6"/>
      <c r="F362" s="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6"/>
      <c r="F363" s="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6"/>
      <c r="F364" s="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6"/>
      <c r="F365" s="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6"/>
      <c r="F366" s="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6"/>
      <c r="F367" s="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6"/>
      <c r="F368" s="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6"/>
      <c r="F369" s="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6"/>
      <c r="F370" s="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6"/>
      <c r="F371" s="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6"/>
      <c r="F372" s="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6"/>
      <c r="F373" s="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6"/>
      <c r="F374" s="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6"/>
      <c r="F375" s="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6"/>
      <c r="F376" s="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6"/>
      <c r="F377" s="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6"/>
      <c r="F378" s="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6"/>
      <c r="F379" s="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6"/>
      <c r="F380" s="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6"/>
      <c r="F381" s="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6"/>
      <c r="F382" s="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6"/>
      <c r="F383" s="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6"/>
      <c r="F384" s="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6"/>
      <c r="F385" s="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6"/>
      <c r="F386" s="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6"/>
      <c r="F387" s="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6"/>
      <c r="F388" s="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6"/>
      <c r="F389" s="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6"/>
      <c r="F390" s="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6"/>
      <c r="F391" s="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6"/>
      <c r="F392" s="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6"/>
      <c r="F393" s="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6"/>
      <c r="F394" s="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6"/>
      <c r="F395" s="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6"/>
      <c r="F396" s="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6"/>
      <c r="F397" s="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6"/>
      <c r="F398" s="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6"/>
      <c r="F399" s="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6"/>
      <c r="F400" s="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6"/>
      <c r="F401" s="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6"/>
      <c r="F402" s="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6"/>
      <c r="F403" s="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6"/>
      <c r="F404" s="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6"/>
      <c r="F405" s="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6"/>
      <c r="F406" s="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6"/>
      <c r="F407" s="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6"/>
      <c r="F408" s="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6"/>
      <c r="F409" s="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6"/>
      <c r="F410" s="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6"/>
      <c r="F411" s="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6"/>
      <c r="F412" s="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6"/>
      <c r="F413" s="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6"/>
      <c r="F414" s="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6"/>
      <c r="F415" s="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6"/>
      <c r="F416" s="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6"/>
      <c r="F417" s="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6"/>
      <c r="F418" s="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6"/>
      <c r="F419" s="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6"/>
      <c r="F420" s="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6"/>
      <c r="F421" s="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6"/>
      <c r="F422" s="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6"/>
      <c r="F423" s="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6"/>
      <c r="F424" s="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6"/>
      <c r="F425" s="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6"/>
      <c r="F426" s="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6"/>
      <c r="F427" s="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6"/>
      <c r="F428" s="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6"/>
      <c r="F429" s="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6"/>
      <c r="F430" s="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6"/>
      <c r="F431" s="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6"/>
      <c r="F432" s="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6"/>
      <c r="F433" s="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6"/>
      <c r="F434" s="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6"/>
      <c r="F435" s="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6"/>
      <c r="F436" s="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6"/>
      <c r="F437" s="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6"/>
      <c r="F438" s="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6"/>
      <c r="F439" s="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6"/>
      <c r="F440" s="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6"/>
      <c r="F441" s="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6"/>
      <c r="F442" s="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6"/>
      <c r="F443" s="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6"/>
      <c r="F444" s="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6"/>
      <c r="F445" s="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6"/>
      <c r="F446" s="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6"/>
      <c r="F447" s="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6"/>
      <c r="F448" s="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6"/>
      <c r="F449" s="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6"/>
      <c r="F450" s="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6"/>
      <c r="F451" s="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6"/>
      <c r="F452" s="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6"/>
      <c r="F453" s="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6"/>
      <c r="F454" s="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6"/>
      <c r="F455" s="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6"/>
      <c r="F456" s="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6"/>
      <c r="F457" s="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6"/>
      <c r="F458" s="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6"/>
      <c r="F459" s="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6"/>
      <c r="F460" s="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6"/>
      <c r="F461" s="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6"/>
      <c r="F462" s="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6"/>
      <c r="F463" s="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6"/>
      <c r="F464" s="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6"/>
      <c r="F465" s="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6"/>
      <c r="F466" s="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6"/>
      <c r="F467" s="6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6"/>
      <c r="F468" s="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6"/>
      <c r="F469" s="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6"/>
      <c r="F470" s="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6"/>
      <c r="F471" s="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6"/>
      <c r="F472" s="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6"/>
      <c r="F473" s="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6"/>
      <c r="F474" s="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6"/>
      <c r="F475" s="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6"/>
      <c r="F476" s="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6"/>
      <c r="F477" s="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6"/>
      <c r="F478" s="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6"/>
      <c r="F479" s="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6"/>
      <c r="F480" s="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6"/>
      <c r="F481" s="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6"/>
      <c r="F482" s="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6"/>
      <c r="F483" s="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6"/>
      <c r="F484" s="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6"/>
      <c r="F485" s="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6"/>
      <c r="F486" s="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6"/>
      <c r="F487" s="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6"/>
      <c r="F488" s="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6"/>
      <c r="F489" s="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6"/>
      <c r="F490" s="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6"/>
      <c r="F491" s="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6"/>
      <c r="F492" s="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6"/>
      <c r="F493" s="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6"/>
      <c r="F494" s="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6"/>
      <c r="F495" s="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6"/>
      <c r="F496" s="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6"/>
      <c r="F497" s="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6"/>
      <c r="F498" s="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6"/>
      <c r="F499" s="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6"/>
      <c r="F500" s="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6"/>
      <c r="F501" s="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6"/>
      <c r="F502" s="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6"/>
      <c r="F503" s="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6"/>
      <c r="F504" s="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6"/>
      <c r="F505" s="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6"/>
      <c r="F506" s="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6"/>
      <c r="F507" s="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6"/>
      <c r="F508" s="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6"/>
      <c r="F509" s="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6"/>
      <c r="F510" s="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6"/>
      <c r="F511" s="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6"/>
      <c r="F512" s="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6"/>
      <c r="F513" s="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6"/>
      <c r="F514" s="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6"/>
      <c r="F515" s="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6"/>
      <c r="F516" s="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6"/>
      <c r="F517" s="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6"/>
      <c r="F518" s="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6"/>
      <c r="F519" s="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6"/>
      <c r="F520" s="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6"/>
      <c r="F521" s="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6"/>
      <c r="F522" s="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6"/>
      <c r="F523" s="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6"/>
      <c r="F524" s="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6"/>
      <c r="F525" s="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6"/>
      <c r="F526" s="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6"/>
      <c r="F527" s="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6"/>
      <c r="F528" s="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6"/>
      <c r="F529" s="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6"/>
      <c r="F530" s="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6"/>
      <c r="F531" s="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6"/>
      <c r="F532" s="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6"/>
      <c r="F533" s="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6"/>
      <c r="F534" s="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6"/>
      <c r="F535" s="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6"/>
      <c r="F536" s="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6"/>
      <c r="F537" s="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6"/>
      <c r="F538" s="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6"/>
      <c r="F539" s="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6"/>
      <c r="F540" s="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6"/>
      <c r="F541" s="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6"/>
      <c r="F542" s="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6"/>
      <c r="F543" s="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6"/>
      <c r="F544" s="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6"/>
      <c r="F545" s="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6"/>
      <c r="F546" s="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6"/>
      <c r="F547" s="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6"/>
      <c r="F548" s="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6"/>
      <c r="F549" s="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6"/>
      <c r="F550" s="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6"/>
      <c r="F551" s="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6"/>
      <c r="F552" s="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6"/>
      <c r="F553" s="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6"/>
      <c r="F554" s="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6"/>
      <c r="F555" s="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6"/>
      <c r="F556" s="6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6"/>
      <c r="F557" s="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6"/>
      <c r="F558" s="6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6"/>
      <c r="F559" s="6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6"/>
      <c r="F560" s="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6"/>
      <c r="F561" s="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6"/>
      <c r="F562" s="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6"/>
      <c r="F563" s="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6"/>
      <c r="F564" s="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6"/>
      <c r="F565" s="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6"/>
      <c r="F566" s="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6"/>
      <c r="F567" s="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6"/>
      <c r="F568" s="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6"/>
      <c r="F569" s="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6"/>
      <c r="F570" s="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6"/>
      <c r="F571" s="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6"/>
      <c r="F572" s="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6"/>
      <c r="F573" s="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6"/>
      <c r="F574" s="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6"/>
      <c r="F575" s="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6"/>
      <c r="F576" s="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6"/>
      <c r="F577" s="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6"/>
      <c r="F578" s="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6"/>
      <c r="F579" s="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6"/>
      <c r="F580" s="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6"/>
      <c r="F581" s="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6"/>
      <c r="F582" s="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6"/>
      <c r="F583" s="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6"/>
      <c r="F584" s="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6"/>
      <c r="F585" s="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6"/>
      <c r="F586" s="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6"/>
      <c r="F587" s="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6"/>
      <c r="F588" s="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6"/>
      <c r="F589" s="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6"/>
      <c r="F590" s="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6"/>
      <c r="F591" s="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6"/>
      <c r="F592" s="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6"/>
      <c r="F593" s="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6"/>
      <c r="F594" s="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6"/>
      <c r="F595" s="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6"/>
      <c r="F596" s="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6"/>
      <c r="F597" s="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6"/>
      <c r="F598" s="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6"/>
      <c r="F599" s="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6"/>
      <c r="F600" s="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6"/>
      <c r="F601" s="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6"/>
      <c r="F602" s="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6"/>
      <c r="F603" s="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6"/>
      <c r="F604" s="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6"/>
      <c r="F605" s="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6"/>
      <c r="F606" s="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6"/>
      <c r="F607" s="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6"/>
      <c r="F608" s="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6"/>
      <c r="F609" s="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6"/>
      <c r="F610" s="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6"/>
      <c r="F611" s="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6"/>
      <c r="F612" s="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6"/>
      <c r="F613" s="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6"/>
      <c r="F614" s="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6"/>
      <c r="F615" s="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6"/>
      <c r="F616" s="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6"/>
      <c r="F617" s="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6"/>
      <c r="F618" s="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6"/>
      <c r="F619" s="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6"/>
      <c r="F620" s="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6"/>
      <c r="F621" s="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6"/>
      <c r="F622" s="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6"/>
      <c r="F623" s="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6"/>
      <c r="F624" s="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6"/>
      <c r="F625" s="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6"/>
      <c r="F626" s="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6"/>
      <c r="F627" s="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6"/>
      <c r="F628" s="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6"/>
      <c r="F629" s="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6"/>
      <c r="F630" s="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6"/>
      <c r="F631" s="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6"/>
      <c r="F632" s="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6"/>
      <c r="F633" s="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6"/>
      <c r="F634" s="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6"/>
      <c r="F635" s="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6"/>
      <c r="F636" s="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6"/>
      <c r="F637" s="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6"/>
      <c r="F638" s="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6"/>
      <c r="F639" s="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6"/>
      <c r="F640" s="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6"/>
      <c r="F641" s="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6"/>
      <c r="F642" s="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6"/>
      <c r="F643" s="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6"/>
      <c r="F644" s="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6"/>
      <c r="F645" s="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6"/>
      <c r="F646" s="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6"/>
      <c r="F647" s="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6"/>
      <c r="F648" s="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6"/>
      <c r="F649" s="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6"/>
      <c r="F650" s="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6"/>
      <c r="F651" s="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6"/>
      <c r="F652" s="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6"/>
      <c r="F653" s="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6"/>
      <c r="F654" s="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6"/>
      <c r="F655" s="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6"/>
      <c r="F656" s="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6"/>
      <c r="F657" s="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6"/>
      <c r="F658" s="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6"/>
      <c r="F659" s="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6"/>
      <c r="F660" s="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6"/>
      <c r="F661" s="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6"/>
      <c r="F662" s="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6"/>
      <c r="F663" s="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6"/>
      <c r="F664" s="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6"/>
      <c r="F665" s="6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6"/>
      <c r="F666" s="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6"/>
      <c r="F667" s="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6"/>
      <c r="F668" s="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6"/>
      <c r="F669" s="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6"/>
      <c r="F670" s="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6"/>
      <c r="F671" s="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6"/>
      <c r="F672" s="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6"/>
      <c r="F673" s="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6"/>
      <c r="F674" s="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6"/>
      <c r="F675" s="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6"/>
      <c r="F676" s="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6"/>
      <c r="F677" s="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6"/>
      <c r="F678" s="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6"/>
      <c r="F679" s="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6"/>
      <c r="F680" s="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6"/>
      <c r="F681" s="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6"/>
      <c r="F682" s="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6"/>
      <c r="F683" s="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6"/>
      <c r="F684" s="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6"/>
      <c r="F685" s="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6"/>
      <c r="F686" s="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6"/>
      <c r="F687" s="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6"/>
      <c r="F688" s="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6"/>
      <c r="F689" s="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6"/>
      <c r="F690" s="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6"/>
      <c r="F691" s="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6"/>
      <c r="F692" s="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6"/>
      <c r="F693" s="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6"/>
      <c r="F694" s="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6"/>
      <c r="F695" s="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6"/>
      <c r="F696" s="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6"/>
      <c r="F697" s="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6"/>
      <c r="F698" s="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6"/>
      <c r="F699" s="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6"/>
      <c r="F700" s="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6"/>
      <c r="F701" s="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6"/>
      <c r="F702" s="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6"/>
      <c r="F703" s="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6"/>
      <c r="F704" s="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6"/>
      <c r="F705" s="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6"/>
      <c r="F706" s="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6"/>
      <c r="F707" s="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6"/>
      <c r="F708" s="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6"/>
      <c r="F709" s="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6"/>
      <c r="F710" s="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6"/>
      <c r="F711" s="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6"/>
      <c r="F712" s="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6"/>
      <c r="F713" s="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6"/>
      <c r="F714" s="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6"/>
      <c r="F715" s="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6"/>
      <c r="F716" s="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6"/>
      <c r="F717" s="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6"/>
      <c r="F718" s="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6"/>
      <c r="F719" s="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6"/>
      <c r="F720" s="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6"/>
      <c r="F721" s="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6"/>
      <c r="F722" s="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6"/>
      <c r="F723" s="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6"/>
      <c r="F724" s="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6"/>
      <c r="F725" s="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6"/>
      <c r="F726" s="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6"/>
      <c r="F727" s="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6"/>
      <c r="F728" s="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6"/>
      <c r="F729" s="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6"/>
      <c r="F730" s="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6"/>
      <c r="F731" s="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6"/>
      <c r="F732" s="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6"/>
      <c r="F733" s="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6"/>
      <c r="F734" s="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6"/>
      <c r="F735" s="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6"/>
      <c r="F736" s="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6"/>
      <c r="F737" s="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6"/>
      <c r="F738" s="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6"/>
      <c r="F739" s="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6"/>
      <c r="F740" s="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6"/>
      <c r="F741" s="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6"/>
      <c r="F742" s="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6"/>
      <c r="F743" s="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6"/>
      <c r="F744" s="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6"/>
      <c r="F745" s="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6"/>
      <c r="F746" s="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6"/>
      <c r="F747" s="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6"/>
      <c r="F748" s="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6"/>
      <c r="F749" s="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6"/>
      <c r="F750" s="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6"/>
      <c r="F751" s="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6"/>
      <c r="F752" s="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6"/>
      <c r="F753" s="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6"/>
      <c r="F754" s="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6"/>
      <c r="F755" s="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6"/>
      <c r="F756" s="6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6"/>
      <c r="F757" s="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6"/>
      <c r="F758" s="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6"/>
      <c r="F759" s="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6"/>
      <c r="F760" s="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6"/>
      <c r="F761" s="6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6"/>
      <c r="F762" s="6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6"/>
      <c r="F763" s="6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6"/>
      <c r="F764" s="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6"/>
      <c r="F765" s="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6"/>
      <c r="F766" s="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6"/>
      <c r="F767" s="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6"/>
      <c r="F768" s="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6"/>
      <c r="F769" s="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6"/>
      <c r="F770" s="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6"/>
      <c r="F771" s="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6"/>
      <c r="F772" s="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6"/>
      <c r="F773" s="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6"/>
      <c r="F774" s="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6"/>
      <c r="F775" s="6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6"/>
      <c r="F776" s="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6"/>
      <c r="F777" s="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6"/>
      <c r="F778" s="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6"/>
      <c r="F779" s="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6"/>
      <c r="F780" s="6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6"/>
      <c r="F781" s="6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6"/>
      <c r="F782" s="6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6"/>
      <c r="F783" s="6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6"/>
      <c r="F784" s="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6"/>
      <c r="F785" s="6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6"/>
      <c r="F786" s="6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6"/>
      <c r="F787" s="6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6"/>
      <c r="F788" s="6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6"/>
      <c r="F789" s="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6"/>
      <c r="F790" s="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6"/>
      <c r="F791" s="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6"/>
      <c r="F792" s="6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6"/>
      <c r="F793" s="6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6"/>
      <c r="F794" s="6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6"/>
      <c r="F795" s="6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6"/>
      <c r="F796" s="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6"/>
      <c r="F797" s="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6"/>
      <c r="F798" s="6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6"/>
      <c r="F799" s="6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6"/>
      <c r="F800" s="6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6"/>
      <c r="F801" s="6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6"/>
      <c r="F802" s="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6"/>
      <c r="F803" s="6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6"/>
      <c r="F804" s="6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6"/>
      <c r="F805" s="6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6"/>
      <c r="F806" s="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6"/>
      <c r="F807" s="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6"/>
      <c r="F808" s="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6"/>
      <c r="F809" s="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6"/>
      <c r="F810" s="6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6"/>
      <c r="F811" s="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6"/>
      <c r="F812" s="6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6"/>
      <c r="F813" s="6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6"/>
      <c r="F814" s="6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6"/>
      <c r="F815" s="6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6"/>
      <c r="F816" s="6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6"/>
      <c r="F817" s="6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6"/>
      <c r="F818" s="6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6"/>
      <c r="F819" s="6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6"/>
      <c r="F820" s="6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6"/>
      <c r="F821" s="6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6"/>
      <c r="F822" s="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6"/>
      <c r="F823" s="6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6"/>
      <c r="F824" s="6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6"/>
      <c r="F825" s="6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6"/>
      <c r="F826" s="6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6"/>
      <c r="F827" s="6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6"/>
      <c r="F828" s="6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6"/>
      <c r="F829" s="6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6"/>
      <c r="F830" s="6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6"/>
      <c r="F831" s="6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6"/>
      <c r="F832" s="6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6"/>
      <c r="F833" s="6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6"/>
      <c r="F834" s="6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6"/>
      <c r="F835" s="6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6"/>
      <c r="F836" s="6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6"/>
      <c r="F837" s="6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6"/>
      <c r="F838" s="6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6"/>
      <c r="F839" s="6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6"/>
      <c r="F840" s="6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6"/>
      <c r="F841" s="6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6"/>
      <c r="F842" s="6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6"/>
      <c r="F843" s="6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6"/>
      <c r="F844" s="6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6"/>
      <c r="F845" s="6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6"/>
      <c r="F846" s="6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6"/>
      <c r="F847" s="6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6"/>
      <c r="F848" s="6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6"/>
      <c r="F849" s="6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6"/>
      <c r="F850" s="6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6"/>
      <c r="F851" s="6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6"/>
      <c r="F852" s="6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6"/>
      <c r="F853" s="6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6"/>
      <c r="F854" s="6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6"/>
      <c r="F855" s="6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6"/>
      <c r="F856" s="6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6"/>
      <c r="F857" s="6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6"/>
      <c r="F858" s="6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6"/>
      <c r="F859" s="6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6"/>
      <c r="F860" s="6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6"/>
      <c r="F861" s="6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6"/>
      <c r="F862" s="6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6"/>
      <c r="F863" s="6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6"/>
      <c r="F864" s="6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6"/>
      <c r="F865" s="6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6"/>
      <c r="F866" s="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6"/>
      <c r="F867" s="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6"/>
      <c r="F868" s="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6"/>
      <c r="F869" s="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6"/>
      <c r="F870" s="6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6"/>
      <c r="F871" s="6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6"/>
      <c r="F872" s="6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6"/>
      <c r="F873" s="6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6"/>
      <c r="F874" s="6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6"/>
      <c r="F875" s="6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6"/>
      <c r="F876" s="6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6"/>
      <c r="F877" s="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6"/>
      <c r="F878" s="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6"/>
      <c r="F879" s="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6"/>
      <c r="F880" s="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6"/>
      <c r="F881" s="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6"/>
      <c r="F882" s="6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6"/>
      <c r="F883" s="6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6"/>
      <c r="F884" s="6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6"/>
      <c r="F885" s="6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6"/>
      <c r="F886" s="6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6"/>
      <c r="F887" s="6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6"/>
      <c r="F888" s="6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6"/>
      <c r="F889" s="6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6"/>
      <c r="F890" s="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6"/>
      <c r="F891" s="6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6"/>
      <c r="F892" s="6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6"/>
      <c r="F893" s="6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6"/>
      <c r="F894" s="6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6"/>
      <c r="F895" s="6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6"/>
      <c r="F896" s="6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6"/>
      <c r="F897" s="6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6"/>
      <c r="F898" s="6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6"/>
      <c r="F899" s="6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6"/>
      <c r="F900" s="6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6"/>
      <c r="F901" s="6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6"/>
      <c r="F902" s="6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6"/>
      <c r="F903" s="6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6"/>
      <c r="F904" s="6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6"/>
      <c r="F905" s="6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6"/>
      <c r="F906" s="6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6"/>
      <c r="F907" s="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6"/>
      <c r="F908" s="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6"/>
      <c r="F909" s="6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6"/>
      <c r="F910" s="6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6"/>
      <c r="F911" s="6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6"/>
      <c r="F912" s="6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6"/>
      <c r="F913" s="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6"/>
      <c r="F914" s="6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6"/>
      <c r="F915" s="6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6"/>
      <c r="F916" s="6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6"/>
      <c r="F917" s="6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6"/>
      <c r="F918" s="6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6"/>
      <c r="F919" s="6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6"/>
      <c r="F920" s="6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6"/>
      <c r="F921" s="6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6"/>
      <c r="F922" s="6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6"/>
      <c r="F923" s="6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6"/>
      <c r="F924" s="6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6"/>
      <c r="F925" s="6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6"/>
      <c r="F926" s="6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6"/>
      <c r="F927" s="6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6"/>
      <c r="F928" s="6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6"/>
      <c r="F929" s="6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6"/>
      <c r="F930" s="6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6"/>
      <c r="F931" s="6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6"/>
      <c r="F932" s="6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6"/>
      <c r="F933" s="6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6"/>
      <c r="F934" s="6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6"/>
      <c r="F935" s="6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6"/>
      <c r="F936" s="6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6"/>
      <c r="F937" s="6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6"/>
      <c r="F938" s="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6"/>
      <c r="F939" s="6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6"/>
      <c r="F940" s="6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6"/>
      <c r="F941" s="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6"/>
      <c r="F942" s="6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6"/>
      <c r="F943" s="6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6"/>
      <c r="F944" s="6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6"/>
      <c r="F945" s="6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6"/>
      <c r="F946" s="6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6"/>
      <c r="F947" s="6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6"/>
      <c r="F948" s="6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6"/>
      <c r="F949" s="6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6"/>
      <c r="F950" s="6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6"/>
      <c r="F951" s="6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6"/>
      <c r="F952" s="6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6"/>
      <c r="F953" s="6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6"/>
      <c r="F954" s="6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6"/>
      <c r="F955" s="6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6"/>
      <c r="F956" s="6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6"/>
      <c r="F957" s="6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6"/>
      <c r="F958" s="6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6"/>
      <c r="F959" s="6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6"/>
      <c r="F960" s="6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6"/>
      <c r="F961" s="6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6"/>
      <c r="F962" s="6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6"/>
      <c r="F963" s="6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6"/>
      <c r="F964" s="6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6"/>
      <c r="F965" s="6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6"/>
      <c r="F966" s="6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6"/>
      <c r="F967" s="6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6"/>
      <c r="F968" s="6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6"/>
      <c r="F969" s="6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6"/>
      <c r="F970" s="6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6"/>
      <c r="F971" s="6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6"/>
      <c r="F972" s="6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6"/>
      <c r="F973" s="6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6"/>
      <c r="F974" s="6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6"/>
      <c r="F975" s="6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6"/>
      <c r="F976" s="6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6"/>
      <c r="F977" s="6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6"/>
      <c r="F978" s="6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6"/>
      <c r="F979" s="6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6"/>
      <c r="F980" s="6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6"/>
      <c r="F981" s="6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6"/>
      <c r="F982" s="6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6"/>
      <c r="F983" s="6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6"/>
      <c r="F984" s="6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6"/>
      <c r="F985" s="6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6"/>
      <c r="F986" s="6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6"/>
      <c r="F987" s="6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6"/>
      <c r="F988" s="6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6"/>
      <c r="F989" s="6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6"/>
      <c r="F990" s="6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6"/>
      <c r="F991" s="6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6"/>
      <c r="F992" s="6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6"/>
      <c r="F993" s="6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6"/>
      <c r="F994" s="6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6"/>
      <c r="F995" s="6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6"/>
      <c r="F996" s="6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6"/>
      <c r="F997" s="6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6"/>
      <c r="F998" s="6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6"/>
      <c r="F999" s="6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6"/>
      <c r="F1000" s="6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2:D2"/>
  </mergeCells>
  <pageMargins left="0.7" right="0.7" top="0.75" bottom="0.75" header="0" footer="0"/>
  <pageSetup scale="97" orientation="portrait" r:id="rId1"/>
  <headerFooter>
    <oddHeader>&amp;CJunior League of Napa-Sonoma 2021-2022 Final Budget  Fund Development Council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1000"/>
  <sheetViews>
    <sheetView topLeftCell="A34" workbookViewId="0">
      <selection activeCell="C68" sqref="C68"/>
    </sheetView>
  </sheetViews>
  <sheetFormatPr defaultColWidth="12.5703125" defaultRowHeight="15" customHeight="1" x14ac:dyDescent="0.2"/>
  <cols>
    <col min="1" max="2" width="2.7109375" customWidth="1"/>
    <col min="3" max="3" width="28.42578125" customWidth="1"/>
    <col min="4" max="4" width="2.7109375" customWidth="1"/>
    <col min="5" max="5" width="12.7109375" customWidth="1"/>
    <col min="6" max="6" width="3.140625" customWidth="1"/>
    <col min="7" max="7" width="36.5703125" customWidth="1"/>
    <col min="8" max="8" width="40.7109375" customWidth="1"/>
    <col min="9" max="26" width="8" customWidth="1"/>
  </cols>
  <sheetData>
    <row r="1" spans="1:26" ht="20.25" customHeight="1" x14ac:dyDescent="0.3">
      <c r="A1" s="1" t="s">
        <v>146</v>
      </c>
      <c r="B1" s="14"/>
      <c r="C1" s="2"/>
      <c r="D1" s="2"/>
      <c r="E1" s="6"/>
      <c r="F1" s="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9.75" customHeight="1" x14ac:dyDescent="0.2">
      <c r="A2" s="16"/>
      <c r="B2" s="16"/>
      <c r="C2" s="16"/>
      <c r="D2" s="16"/>
      <c r="E2" s="17" t="str">
        <f>Admin!E2</f>
        <v>Budget 2022-2023</v>
      </c>
      <c r="F2" s="18"/>
      <c r="G2" s="19" t="s">
        <v>33</v>
      </c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5.75" customHeight="1" x14ac:dyDescent="0.25">
      <c r="A3" s="1" t="s">
        <v>25</v>
      </c>
      <c r="B3" s="1"/>
      <c r="C3" s="2"/>
      <c r="D3" s="2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 t="s">
        <v>46</v>
      </c>
      <c r="C4" s="2"/>
      <c r="D4" s="2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2"/>
      <c r="B5" s="2"/>
      <c r="C5" s="2" t="s">
        <v>63</v>
      </c>
      <c r="D5" s="2"/>
      <c r="E5" s="24">
        <v>50</v>
      </c>
      <c r="F5" s="6"/>
      <c r="G5" s="2" t="s">
        <v>147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5">
      <c r="A6" s="2"/>
      <c r="B6" s="2"/>
      <c r="C6" s="8" t="s">
        <v>148</v>
      </c>
      <c r="D6" s="2"/>
      <c r="E6" s="38">
        <f>SUM(E5)</f>
        <v>50</v>
      </c>
      <c r="F6" s="1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5">
      <c r="A7" s="2"/>
      <c r="B7" s="2"/>
      <c r="C7" s="8"/>
      <c r="D7" s="2"/>
      <c r="E7" s="34"/>
      <c r="F7" s="15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 t="s">
        <v>27</v>
      </c>
      <c r="B8" s="2"/>
      <c r="C8" s="2"/>
      <c r="D8" s="2"/>
      <c r="E8" s="6"/>
      <c r="F8" s="6"/>
      <c r="G8" s="2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2"/>
      <c r="B9" s="1" t="s">
        <v>46</v>
      </c>
      <c r="C9" s="2"/>
      <c r="D9" s="2"/>
      <c r="E9" s="6"/>
      <c r="F9" s="6"/>
      <c r="G9" s="2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" customHeight="1" x14ac:dyDescent="0.2">
      <c r="A10" s="2"/>
      <c r="B10" s="2"/>
      <c r="C10" s="2" t="s">
        <v>96</v>
      </c>
      <c r="D10" s="2"/>
      <c r="E10" s="6">
        <v>300</v>
      </c>
      <c r="F10" s="6"/>
      <c r="G10" s="29" t="s">
        <v>149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2"/>
      <c r="B11" s="2"/>
      <c r="C11" s="2" t="s">
        <v>63</v>
      </c>
      <c r="D11" s="2"/>
      <c r="E11" s="6">
        <v>100</v>
      </c>
      <c r="F11" s="6"/>
      <c r="G11" s="6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 x14ac:dyDescent="0.25">
      <c r="A12" s="2"/>
      <c r="B12" s="2"/>
      <c r="C12" s="8" t="s">
        <v>150</v>
      </c>
      <c r="D12" s="1"/>
      <c r="E12" s="38">
        <f>SUM(E10:E11)</f>
        <v>400</v>
      </c>
      <c r="F12" s="6"/>
      <c r="G12" s="2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25">
      <c r="A13" s="2"/>
      <c r="B13" s="2"/>
      <c r="C13" s="8"/>
      <c r="D13" s="2"/>
      <c r="E13" s="34"/>
      <c r="F13" s="1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1" t="s">
        <v>26</v>
      </c>
      <c r="B14" s="2"/>
      <c r="C14" s="2"/>
      <c r="D14" s="2"/>
      <c r="E14" s="6"/>
      <c r="F14" s="6"/>
      <c r="G14" s="2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2"/>
      <c r="B15" s="1" t="s">
        <v>46</v>
      </c>
      <c r="C15" s="2"/>
      <c r="D15" s="2"/>
      <c r="E15" s="6"/>
      <c r="F15" s="6"/>
      <c r="G15" s="29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"/>
      <c r="B16" s="2"/>
      <c r="C16" s="2" t="s">
        <v>47</v>
      </c>
      <c r="D16" s="2"/>
      <c r="E16" s="6">
        <v>150</v>
      </c>
      <c r="F16" s="6"/>
      <c r="G16" s="29" t="s">
        <v>52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/>
      <c r="C17" s="2" t="s">
        <v>63</v>
      </c>
      <c r="D17" s="2"/>
      <c r="E17" s="6">
        <v>0</v>
      </c>
      <c r="F17" s="6"/>
      <c r="G17" s="6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 x14ac:dyDescent="0.25">
      <c r="A18" s="2"/>
      <c r="B18" s="2"/>
      <c r="C18" s="8" t="s">
        <v>150</v>
      </c>
      <c r="D18" s="1"/>
      <c r="E18" s="38">
        <f>SUM(E16:E17)</f>
        <v>150</v>
      </c>
      <c r="F18" s="6"/>
      <c r="G18" s="2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2">
      <c r="A19" s="2"/>
      <c r="B19" s="2"/>
      <c r="C19" s="2"/>
      <c r="D19" s="2"/>
      <c r="E19" s="6"/>
      <c r="F19" s="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25">
      <c r="A20" s="1" t="s">
        <v>151</v>
      </c>
      <c r="B20" s="2"/>
      <c r="C20" s="2"/>
      <c r="D20" s="2"/>
      <c r="E20" s="6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2"/>
      <c r="B21" s="1" t="s">
        <v>46</v>
      </c>
      <c r="C21" s="2"/>
      <c r="D21" s="2"/>
      <c r="E21" s="6"/>
      <c r="F21" s="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hidden="1" customHeight="1" x14ac:dyDescent="0.2">
      <c r="A22" s="2"/>
      <c r="B22" s="2"/>
      <c r="C22" s="2" t="s">
        <v>55</v>
      </c>
      <c r="D22" s="2"/>
      <c r="E22" s="6">
        <v>0</v>
      </c>
      <c r="F22" s="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hidden="1" customHeight="1" x14ac:dyDescent="0.2">
      <c r="A23" s="2"/>
      <c r="B23" s="2"/>
      <c r="C23" s="2" t="s">
        <v>57</v>
      </c>
      <c r="D23" s="2"/>
      <c r="E23" s="6"/>
      <c r="F23" s="6"/>
      <c r="G23" s="2" t="s">
        <v>152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 t="s">
        <v>61</v>
      </c>
      <c r="D24" s="2"/>
      <c r="E24" s="6">
        <v>100</v>
      </c>
      <c r="F24" s="6"/>
      <c r="G24" s="2" t="s">
        <v>153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 t="s">
        <v>63</v>
      </c>
      <c r="D25" s="2"/>
      <c r="E25" s="24">
        <v>100</v>
      </c>
      <c r="F25" s="6"/>
      <c r="G25" s="2" t="s">
        <v>154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2"/>
      <c r="B26" s="2"/>
      <c r="C26" s="49" t="s">
        <v>155</v>
      </c>
      <c r="D26" s="2"/>
      <c r="E26" s="34">
        <f>SUM(E22:E25)</f>
        <v>200</v>
      </c>
      <c r="F26" s="1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2"/>
      <c r="B27" s="2"/>
      <c r="C27" s="8"/>
      <c r="D27" s="2"/>
      <c r="E27" s="34"/>
      <c r="F27" s="1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1" t="s">
        <v>156</v>
      </c>
      <c r="C28" s="2"/>
      <c r="D28" s="2"/>
      <c r="E28" s="6"/>
      <c r="F28" s="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hidden="1" customHeight="1" x14ac:dyDescent="0.2">
      <c r="A29" s="2"/>
      <c r="B29" s="2"/>
      <c r="C29" s="2" t="s">
        <v>96</v>
      </c>
      <c r="D29" s="2"/>
      <c r="E29" s="6"/>
      <c r="F29" s="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hidden="1" customHeight="1" x14ac:dyDescent="0.2">
      <c r="A30" s="2"/>
      <c r="B30" s="2"/>
      <c r="C30" s="2" t="s">
        <v>55</v>
      </c>
      <c r="D30" s="2"/>
      <c r="E30" s="6">
        <v>0</v>
      </c>
      <c r="F30" s="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 t="s">
        <v>96</v>
      </c>
      <c r="D31" s="2"/>
      <c r="E31" s="6">
        <v>100</v>
      </c>
      <c r="F31" s="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 t="s">
        <v>55</v>
      </c>
      <c r="D32" s="2"/>
      <c r="E32" s="6">
        <v>100</v>
      </c>
      <c r="F32" s="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 t="s">
        <v>63</v>
      </c>
      <c r="D33" s="2"/>
      <c r="E33" s="24">
        <v>100</v>
      </c>
      <c r="F33" s="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49" t="s">
        <v>157</v>
      </c>
      <c r="D34" s="2"/>
      <c r="E34" s="22">
        <f>SUM(E31:E33)</f>
        <v>300</v>
      </c>
      <c r="F34" s="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8.2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1" t="s">
        <v>158</v>
      </c>
      <c r="C36" s="2"/>
      <c r="D36" s="2"/>
      <c r="E36" s="6"/>
      <c r="F36" s="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hidden="1" customHeight="1" x14ac:dyDescent="0.2">
      <c r="A37" s="2"/>
      <c r="B37" s="2"/>
      <c r="C37" s="2" t="s">
        <v>96</v>
      </c>
      <c r="D37" s="2"/>
      <c r="E37" s="6"/>
      <c r="F37" s="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hidden="1" customHeight="1" x14ac:dyDescent="0.2">
      <c r="A38" s="2"/>
      <c r="B38" s="2"/>
      <c r="C38" s="2" t="s">
        <v>55</v>
      </c>
      <c r="D38" s="2"/>
      <c r="E38" s="6">
        <v>0</v>
      </c>
      <c r="F38" s="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hidden="1" customHeight="1" x14ac:dyDescent="0.2">
      <c r="A39" s="2"/>
      <c r="B39" s="2"/>
      <c r="C39" s="2" t="s">
        <v>61</v>
      </c>
      <c r="D39" s="2"/>
      <c r="E39" s="6">
        <v>0</v>
      </c>
      <c r="F39" s="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 t="s">
        <v>96</v>
      </c>
      <c r="D40" s="2"/>
      <c r="E40" s="6">
        <v>200</v>
      </c>
      <c r="F40" s="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 t="s">
        <v>55</v>
      </c>
      <c r="D41" s="2"/>
      <c r="E41" s="6">
        <v>100</v>
      </c>
      <c r="F41" s="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 t="s">
        <v>61</v>
      </c>
      <c r="D42" s="2"/>
      <c r="E42" s="6">
        <v>100</v>
      </c>
      <c r="F42" s="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 t="s">
        <v>63</v>
      </c>
      <c r="D43" s="2"/>
      <c r="E43" s="6">
        <v>300</v>
      </c>
      <c r="F43" s="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49" t="s">
        <v>157</v>
      </c>
      <c r="D44" s="2"/>
      <c r="E44" s="22">
        <f>SUM(E37:E43)</f>
        <v>700</v>
      </c>
      <c r="F44" s="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9" customHeight="1" x14ac:dyDescent="0.2">
      <c r="A45" s="2"/>
      <c r="B45" s="2"/>
      <c r="C45" s="2"/>
      <c r="D45" s="2"/>
      <c r="E45" s="6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1" t="s">
        <v>159</v>
      </c>
      <c r="C46" s="2"/>
      <c r="D46" s="2"/>
      <c r="E46" s="6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1"/>
      <c r="C47" s="2" t="s">
        <v>160</v>
      </c>
      <c r="D47" s="2"/>
      <c r="E47" s="6">
        <v>500</v>
      </c>
      <c r="F47" s="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1"/>
      <c r="C48" s="2" t="s">
        <v>63</v>
      </c>
      <c r="D48" s="2"/>
      <c r="E48" s="6">
        <v>100</v>
      </c>
      <c r="F48" s="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"/>
      <c r="C49" s="49" t="s">
        <v>157</v>
      </c>
      <c r="D49" s="2"/>
      <c r="E49" s="22">
        <f>SUM(E47:E48)</f>
        <v>600</v>
      </c>
      <c r="F49" s="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4" customHeight="1" x14ac:dyDescent="0.25">
      <c r="A50" s="2"/>
      <c r="B50" s="2"/>
      <c r="C50" s="1" t="s">
        <v>161</v>
      </c>
      <c r="D50" s="2"/>
      <c r="E50" s="38">
        <f>E49+E44+E34+E26</f>
        <v>1800</v>
      </c>
      <c r="F50" s="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6"/>
      <c r="F51" s="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1" t="s">
        <v>162</v>
      </c>
      <c r="B52" s="2"/>
      <c r="C52" s="1"/>
      <c r="D52" s="2"/>
      <c r="E52" s="6"/>
      <c r="F52" s="6"/>
      <c r="G52" s="6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1" t="s">
        <v>34</v>
      </c>
      <c r="C53" s="2"/>
      <c r="D53" s="2"/>
      <c r="E53" s="6"/>
      <c r="F53" s="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 t="s">
        <v>139</v>
      </c>
      <c r="D54" s="2"/>
      <c r="E54" s="24">
        <f>7*50</f>
        <v>350</v>
      </c>
      <c r="F54" s="6"/>
      <c r="G54" s="2" t="s">
        <v>163</v>
      </c>
      <c r="H54" s="2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8" t="s">
        <v>45</v>
      </c>
      <c r="D55" s="2"/>
      <c r="E55" s="67">
        <f>E54</f>
        <v>350</v>
      </c>
      <c r="F55" s="15"/>
      <c r="G55" s="2" t="s">
        <v>164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6"/>
      <c r="F56" s="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1" t="s">
        <v>46</v>
      </c>
      <c r="C57" s="2"/>
      <c r="D57" s="2"/>
      <c r="E57" s="6"/>
      <c r="F57" s="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 t="s">
        <v>63</v>
      </c>
      <c r="D58" s="2"/>
      <c r="E58" s="6">
        <f>+E54</f>
        <v>350</v>
      </c>
      <c r="F58" s="6"/>
      <c r="G58" s="2" t="s">
        <v>48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 t="s">
        <v>165</v>
      </c>
      <c r="D59" s="2"/>
      <c r="E59" s="6">
        <f>100*2</f>
        <v>200</v>
      </c>
      <c r="F59" s="6"/>
      <c r="G59" s="28" t="s">
        <v>50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8" t="s">
        <v>68</v>
      </c>
      <c r="D60" s="2"/>
      <c r="E60" s="9">
        <f>SUM(E58:E59)</f>
        <v>550</v>
      </c>
      <c r="F60" s="15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8"/>
      <c r="D61" s="2"/>
      <c r="E61" s="15"/>
      <c r="F61" s="15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6.5" customHeight="1" x14ac:dyDescent="0.25">
      <c r="A62" s="2"/>
      <c r="B62" s="2"/>
      <c r="C62" s="8" t="s">
        <v>166</v>
      </c>
      <c r="D62" s="2"/>
      <c r="E62" s="26">
        <f>E55-E60</f>
        <v>-200</v>
      </c>
      <c r="F62" s="15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6"/>
      <c r="F63" s="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40" t="s">
        <v>167</v>
      </c>
      <c r="D64" s="2"/>
      <c r="E64" s="6"/>
      <c r="F64" s="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40" t="s">
        <v>168</v>
      </c>
      <c r="D65" s="2"/>
      <c r="E65" s="6"/>
      <c r="F65" s="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 t="s">
        <v>169</v>
      </c>
      <c r="D66" s="2"/>
      <c r="E66" s="6"/>
      <c r="F66" s="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68" t="s">
        <v>187</v>
      </c>
      <c r="D67" s="2"/>
      <c r="E67" s="6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1"/>
      <c r="D68" s="2"/>
      <c r="E68" s="6"/>
      <c r="F68" s="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6"/>
      <c r="F69" s="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6"/>
      <c r="F70" s="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6"/>
      <c r="F71" s="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6"/>
      <c r="F72" s="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6"/>
      <c r="F73" s="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6"/>
      <c r="F74" s="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6"/>
      <c r="F75" s="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6"/>
      <c r="F76" s="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6"/>
      <c r="F77" s="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6"/>
      <c r="F78" s="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6"/>
      <c r="F79" s="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6"/>
      <c r="F80" s="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6"/>
      <c r="F81" s="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6"/>
      <c r="F82" s="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6"/>
      <c r="F83" s="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6"/>
      <c r="F84" s="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6"/>
      <c r="F85" s="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6"/>
      <c r="F86" s="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6"/>
      <c r="F87" s="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6"/>
      <c r="F88" s="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6"/>
      <c r="F89" s="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6"/>
      <c r="F90" s="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6"/>
      <c r="F91" s="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6"/>
      <c r="F92" s="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6"/>
      <c r="F93" s="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6"/>
      <c r="F94" s="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6"/>
      <c r="F95" s="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6"/>
      <c r="F96" s="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6"/>
      <c r="F97" s="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6"/>
      <c r="F98" s="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6"/>
      <c r="F99" s="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6"/>
      <c r="F100" s="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6"/>
      <c r="F101" s="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6"/>
      <c r="F102" s="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6"/>
      <c r="F103" s="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6"/>
      <c r="F104" s="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6"/>
      <c r="F105" s="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6"/>
      <c r="F106" s="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6"/>
      <c r="F107" s="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6"/>
      <c r="F108" s="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6"/>
      <c r="F109" s="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6"/>
      <c r="F110" s="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6"/>
      <c r="F111" s="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6"/>
      <c r="F112" s="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6"/>
      <c r="F113" s="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6"/>
      <c r="F114" s="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6"/>
      <c r="F115" s="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6"/>
      <c r="F116" s="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6"/>
      <c r="F117" s="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6"/>
      <c r="F118" s="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6"/>
      <c r="F119" s="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6"/>
      <c r="F120" s="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6"/>
      <c r="F121" s="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6"/>
      <c r="F122" s="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6"/>
      <c r="F123" s="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6"/>
      <c r="F124" s="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6"/>
      <c r="F125" s="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6"/>
      <c r="F126" s="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6"/>
      <c r="F127" s="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6"/>
      <c r="F128" s="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6"/>
      <c r="F129" s="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6"/>
      <c r="F130" s="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6"/>
      <c r="F131" s="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6"/>
      <c r="F132" s="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6"/>
      <c r="F133" s="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6"/>
      <c r="F134" s="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6"/>
      <c r="F135" s="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6"/>
      <c r="F136" s="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6"/>
      <c r="F137" s="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6"/>
      <c r="F138" s="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6"/>
      <c r="F139" s="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6"/>
      <c r="F140" s="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6"/>
      <c r="F141" s="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6"/>
      <c r="F142" s="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6"/>
      <c r="F143" s="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6"/>
      <c r="F144" s="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6"/>
      <c r="F145" s="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6"/>
      <c r="F146" s="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6"/>
      <c r="F147" s="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6"/>
      <c r="F148" s="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6"/>
      <c r="F149" s="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6"/>
      <c r="F150" s="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6"/>
      <c r="F151" s="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6"/>
      <c r="F152" s="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6"/>
      <c r="F153" s="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6"/>
      <c r="F154" s="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6"/>
      <c r="F155" s="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6"/>
      <c r="F156" s="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6"/>
      <c r="F157" s="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6"/>
      <c r="F158" s="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6"/>
      <c r="F159" s="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6"/>
      <c r="F160" s="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6"/>
      <c r="F161" s="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6"/>
      <c r="F162" s="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6"/>
      <c r="F163" s="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6"/>
      <c r="F164" s="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6"/>
      <c r="F165" s="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6"/>
      <c r="F166" s="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6"/>
      <c r="F167" s="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6"/>
      <c r="F168" s="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6"/>
      <c r="F169" s="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6"/>
      <c r="F170" s="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6"/>
      <c r="F171" s="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6"/>
      <c r="F172" s="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6"/>
      <c r="F173" s="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6"/>
      <c r="F174" s="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6"/>
      <c r="F175" s="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6"/>
      <c r="F176" s="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6"/>
      <c r="F177" s="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6"/>
      <c r="F178" s="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6"/>
      <c r="F179" s="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6"/>
      <c r="F180" s="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6"/>
      <c r="F181" s="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6"/>
      <c r="F182" s="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6"/>
      <c r="F183" s="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6"/>
      <c r="F184" s="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6"/>
      <c r="F185" s="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6"/>
      <c r="F186" s="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6"/>
      <c r="F187" s="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6"/>
      <c r="F188" s="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6"/>
      <c r="F189" s="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6"/>
      <c r="F190" s="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6"/>
      <c r="F191" s="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6"/>
      <c r="F192" s="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6"/>
      <c r="F193" s="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6"/>
      <c r="F194" s="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6"/>
      <c r="F195" s="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6"/>
      <c r="F196" s="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6"/>
      <c r="F197" s="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6"/>
      <c r="F198" s="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6"/>
      <c r="F199" s="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6"/>
      <c r="F200" s="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6"/>
      <c r="F201" s="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6"/>
      <c r="F202" s="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6"/>
      <c r="F203" s="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6"/>
      <c r="F204" s="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6"/>
      <c r="F205" s="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6"/>
      <c r="F206" s="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6"/>
      <c r="F207" s="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6"/>
      <c r="F208" s="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6"/>
      <c r="F209" s="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6"/>
      <c r="F210" s="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6"/>
      <c r="F211" s="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6"/>
      <c r="F212" s="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6"/>
      <c r="F213" s="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6"/>
      <c r="F214" s="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6"/>
      <c r="F215" s="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6"/>
      <c r="F216" s="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6"/>
      <c r="F217" s="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6"/>
      <c r="F218" s="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6"/>
      <c r="F219" s="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6"/>
      <c r="F220" s="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6"/>
      <c r="F221" s="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6"/>
      <c r="F222" s="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6"/>
      <c r="F223" s="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6"/>
      <c r="F224" s="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6"/>
      <c r="F225" s="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6"/>
      <c r="F226" s="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6"/>
      <c r="F227" s="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6"/>
      <c r="F228" s="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6"/>
      <c r="F229" s="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6"/>
      <c r="F230" s="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6"/>
      <c r="F231" s="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6"/>
      <c r="F232" s="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6"/>
      <c r="F233" s="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6"/>
      <c r="F234" s="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6"/>
      <c r="F235" s="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6"/>
      <c r="F236" s="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6"/>
      <c r="F237" s="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6"/>
      <c r="F238" s="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6"/>
      <c r="F239" s="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6"/>
      <c r="F240" s="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6"/>
      <c r="F241" s="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6"/>
      <c r="F242" s="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6"/>
      <c r="F243" s="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6"/>
      <c r="F244" s="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6"/>
      <c r="F245" s="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6"/>
      <c r="F246" s="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6"/>
      <c r="F247" s="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6"/>
      <c r="F248" s="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6"/>
      <c r="F249" s="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6"/>
      <c r="F250" s="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6"/>
      <c r="F251" s="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6"/>
      <c r="F252" s="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6"/>
      <c r="F253" s="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6"/>
      <c r="F254" s="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6"/>
      <c r="F255" s="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6"/>
      <c r="F256" s="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6"/>
      <c r="F257" s="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6"/>
      <c r="F258" s="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6"/>
      <c r="F259" s="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6"/>
      <c r="F260" s="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6"/>
      <c r="F261" s="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6"/>
      <c r="F262" s="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6"/>
      <c r="F263" s="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6"/>
      <c r="F264" s="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6"/>
      <c r="F265" s="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6"/>
      <c r="F266" s="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6"/>
      <c r="F267" s="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6"/>
      <c r="F268" s="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6"/>
      <c r="F269" s="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6"/>
      <c r="F270" s="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6"/>
      <c r="F271" s="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6"/>
      <c r="F272" s="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6"/>
      <c r="F273" s="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6"/>
      <c r="F274" s="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6"/>
      <c r="F275" s="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6"/>
      <c r="F276" s="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6"/>
      <c r="F277" s="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6"/>
      <c r="F278" s="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6"/>
      <c r="F279" s="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6"/>
      <c r="F280" s="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6"/>
      <c r="F281" s="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6"/>
      <c r="F282" s="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6"/>
      <c r="F283" s="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6"/>
      <c r="F284" s="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6"/>
      <c r="F285" s="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6"/>
      <c r="F286" s="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6"/>
      <c r="F287" s="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6"/>
      <c r="F288" s="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6"/>
      <c r="F289" s="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6"/>
      <c r="F290" s="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6"/>
      <c r="F291" s="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6"/>
      <c r="F292" s="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6"/>
      <c r="F293" s="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6"/>
      <c r="F294" s="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6"/>
      <c r="F295" s="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6"/>
      <c r="F296" s="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6"/>
      <c r="F297" s="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6"/>
      <c r="F298" s="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6"/>
      <c r="F299" s="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6"/>
      <c r="F300" s="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6"/>
      <c r="F301" s="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6"/>
      <c r="F302" s="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6"/>
      <c r="F303" s="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6"/>
      <c r="F304" s="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6"/>
      <c r="F305" s="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6"/>
      <c r="F306" s="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6"/>
      <c r="F307" s="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6"/>
      <c r="F308" s="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6"/>
      <c r="F309" s="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6"/>
      <c r="F310" s="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6"/>
      <c r="F311" s="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6"/>
      <c r="F312" s="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6"/>
      <c r="F313" s="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6"/>
      <c r="F314" s="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6"/>
      <c r="F315" s="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6"/>
      <c r="F316" s="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6"/>
      <c r="F317" s="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6"/>
      <c r="F318" s="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6"/>
      <c r="F319" s="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6"/>
      <c r="F320" s="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6"/>
      <c r="F321" s="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6"/>
      <c r="F322" s="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6"/>
      <c r="F323" s="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6"/>
      <c r="F324" s="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6"/>
      <c r="F325" s="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6"/>
      <c r="F326" s="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6"/>
      <c r="F327" s="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6"/>
      <c r="F328" s="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6"/>
      <c r="F329" s="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6"/>
      <c r="F330" s="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6"/>
      <c r="F331" s="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6"/>
      <c r="F332" s="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6"/>
      <c r="F333" s="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6"/>
      <c r="F334" s="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6"/>
      <c r="F335" s="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6"/>
      <c r="F336" s="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6"/>
      <c r="F337" s="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6"/>
      <c r="F338" s="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6"/>
      <c r="F339" s="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6"/>
      <c r="F340" s="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6"/>
      <c r="F341" s="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6"/>
      <c r="F342" s="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6"/>
      <c r="F343" s="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6"/>
      <c r="F344" s="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6"/>
      <c r="F345" s="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6"/>
      <c r="F346" s="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6"/>
      <c r="F347" s="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6"/>
      <c r="F348" s="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6"/>
      <c r="F349" s="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6"/>
      <c r="F350" s="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6"/>
      <c r="F351" s="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6"/>
      <c r="F352" s="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6"/>
      <c r="F353" s="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6"/>
      <c r="F354" s="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6"/>
      <c r="F355" s="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6"/>
      <c r="F356" s="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6"/>
      <c r="F357" s="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6"/>
      <c r="F358" s="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6"/>
      <c r="F359" s="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6"/>
      <c r="F360" s="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6"/>
      <c r="F361" s="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6"/>
      <c r="F362" s="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6"/>
      <c r="F363" s="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6"/>
      <c r="F364" s="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6"/>
      <c r="F365" s="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6"/>
      <c r="F366" s="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6"/>
      <c r="F367" s="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6"/>
      <c r="F368" s="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6"/>
      <c r="F369" s="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6"/>
      <c r="F370" s="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6"/>
      <c r="F371" s="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6"/>
      <c r="F372" s="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6"/>
      <c r="F373" s="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6"/>
      <c r="F374" s="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6"/>
      <c r="F375" s="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6"/>
      <c r="F376" s="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6"/>
      <c r="F377" s="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6"/>
      <c r="F378" s="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6"/>
      <c r="F379" s="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6"/>
      <c r="F380" s="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6"/>
      <c r="F381" s="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6"/>
      <c r="F382" s="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6"/>
      <c r="F383" s="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6"/>
      <c r="F384" s="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6"/>
      <c r="F385" s="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6"/>
      <c r="F386" s="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6"/>
      <c r="F387" s="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6"/>
      <c r="F388" s="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6"/>
      <c r="F389" s="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6"/>
      <c r="F390" s="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6"/>
      <c r="F391" s="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6"/>
      <c r="F392" s="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6"/>
      <c r="F393" s="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6"/>
      <c r="F394" s="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6"/>
      <c r="F395" s="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6"/>
      <c r="F396" s="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6"/>
      <c r="F397" s="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6"/>
      <c r="F398" s="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6"/>
      <c r="F399" s="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6"/>
      <c r="F400" s="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6"/>
      <c r="F401" s="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6"/>
      <c r="F402" s="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6"/>
      <c r="F403" s="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6"/>
      <c r="F404" s="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6"/>
      <c r="F405" s="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6"/>
      <c r="F406" s="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6"/>
      <c r="F407" s="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6"/>
      <c r="F408" s="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6"/>
      <c r="F409" s="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6"/>
      <c r="F410" s="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6"/>
      <c r="F411" s="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6"/>
      <c r="F412" s="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6"/>
      <c r="F413" s="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6"/>
      <c r="F414" s="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6"/>
      <c r="F415" s="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6"/>
      <c r="F416" s="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6"/>
      <c r="F417" s="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6"/>
      <c r="F418" s="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6"/>
      <c r="F419" s="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6"/>
      <c r="F420" s="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6"/>
      <c r="F421" s="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6"/>
      <c r="F422" s="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6"/>
      <c r="F423" s="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6"/>
      <c r="F424" s="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6"/>
      <c r="F425" s="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6"/>
      <c r="F426" s="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6"/>
      <c r="F427" s="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6"/>
      <c r="F428" s="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6"/>
      <c r="F429" s="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6"/>
      <c r="F430" s="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6"/>
      <c r="F431" s="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6"/>
      <c r="F432" s="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6"/>
      <c r="F433" s="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6"/>
      <c r="F434" s="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6"/>
      <c r="F435" s="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6"/>
      <c r="F436" s="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6"/>
      <c r="F437" s="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6"/>
      <c r="F438" s="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6"/>
      <c r="F439" s="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6"/>
      <c r="F440" s="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6"/>
      <c r="F441" s="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6"/>
      <c r="F442" s="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6"/>
      <c r="F443" s="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6"/>
      <c r="F444" s="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6"/>
      <c r="F445" s="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6"/>
      <c r="F446" s="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6"/>
      <c r="F447" s="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6"/>
      <c r="F448" s="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6"/>
      <c r="F449" s="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6"/>
      <c r="F450" s="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6"/>
      <c r="F451" s="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6"/>
      <c r="F452" s="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6"/>
      <c r="F453" s="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6"/>
      <c r="F454" s="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6"/>
      <c r="F455" s="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6"/>
      <c r="F456" s="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6"/>
      <c r="F457" s="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6"/>
      <c r="F458" s="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6"/>
      <c r="F459" s="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6"/>
      <c r="F460" s="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6"/>
      <c r="F461" s="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6"/>
      <c r="F462" s="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6"/>
      <c r="F463" s="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6"/>
      <c r="F464" s="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6"/>
      <c r="F465" s="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6"/>
      <c r="F466" s="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6"/>
      <c r="F467" s="6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6"/>
      <c r="F468" s="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6"/>
      <c r="F469" s="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6"/>
      <c r="F470" s="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6"/>
      <c r="F471" s="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6"/>
      <c r="F472" s="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6"/>
      <c r="F473" s="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6"/>
      <c r="F474" s="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6"/>
      <c r="F475" s="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6"/>
      <c r="F476" s="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6"/>
      <c r="F477" s="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6"/>
      <c r="F478" s="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6"/>
      <c r="F479" s="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6"/>
      <c r="F480" s="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6"/>
      <c r="F481" s="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6"/>
      <c r="F482" s="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6"/>
      <c r="F483" s="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6"/>
      <c r="F484" s="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6"/>
      <c r="F485" s="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6"/>
      <c r="F486" s="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6"/>
      <c r="F487" s="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6"/>
      <c r="F488" s="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6"/>
      <c r="F489" s="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6"/>
      <c r="F490" s="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6"/>
      <c r="F491" s="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6"/>
      <c r="F492" s="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6"/>
      <c r="F493" s="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6"/>
      <c r="F494" s="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6"/>
      <c r="F495" s="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6"/>
      <c r="F496" s="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6"/>
      <c r="F497" s="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6"/>
      <c r="F498" s="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6"/>
      <c r="F499" s="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6"/>
      <c r="F500" s="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6"/>
      <c r="F501" s="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6"/>
      <c r="F502" s="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6"/>
      <c r="F503" s="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6"/>
      <c r="F504" s="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6"/>
      <c r="F505" s="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6"/>
      <c r="F506" s="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6"/>
      <c r="F507" s="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6"/>
      <c r="F508" s="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6"/>
      <c r="F509" s="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6"/>
      <c r="F510" s="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6"/>
      <c r="F511" s="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6"/>
      <c r="F512" s="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6"/>
      <c r="F513" s="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6"/>
      <c r="F514" s="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6"/>
      <c r="F515" s="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6"/>
      <c r="F516" s="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6"/>
      <c r="F517" s="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6"/>
      <c r="F518" s="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6"/>
      <c r="F519" s="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6"/>
      <c r="F520" s="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6"/>
      <c r="F521" s="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6"/>
      <c r="F522" s="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6"/>
      <c r="F523" s="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6"/>
      <c r="F524" s="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6"/>
      <c r="F525" s="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6"/>
      <c r="F526" s="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6"/>
      <c r="F527" s="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6"/>
      <c r="F528" s="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6"/>
      <c r="F529" s="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6"/>
      <c r="F530" s="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6"/>
      <c r="F531" s="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6"/>
      <c r="F532" s="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6"/>
      <c r="F533" s="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6"/>
      <c r="F534" s="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6"/>
      <c r="F535" s="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6"/>
      <c r="F536" s="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6"/>
      <c r="F537" s="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6"/>
      <c r="F538" s="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6"/>
      <c r="F539" s="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6"/>
      <c r="F540" s="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6"/>
      <c r="F541" s="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6"/>
      <c r="F542" s="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6"/>
      <c r="F543" s="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6"/>
      <c r="F544" s="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6"/>
      <c r="F545" s="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6"/>
      <c r="F546" s="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6"/>
      <c r="F547" s="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6"/>
      <c r="F548" s="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6"/>
      <c r="F549" s="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6"/>
      <c r="F550" s="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6"/>
      <c r="F551" s="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6"/>
      <c r="F552" s="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6"/>
      <c r="F553" s="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6"/>
      <c r="F554" s="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6"/>
      <c r="F555" s="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6"/>
      <c r="F556" s="6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6"/>
      <c r="F557" s="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6"/>
      <c r="F558" s="6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6"/>
      <c r="F559" s="6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6"/>
      <c r="F560" s="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6"/>
      <c r="F561" s="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6"/>
      <c r="F562" s="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6"/>
      <c r="F563" s="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6"/>
      <c r="F564" s="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6"/>
      <c r="F565" s="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6"/>
      <c r="F566" s="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6"/>
      <c r="F567" s="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6"/>
      <c r="F568" s="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6"/>
      <c r="F569" s="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6"/>
      <c r="F570" s="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6"/>
      <c r="F571" s="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6"/>
      <c r="F572" s="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6"/>
      <c r="F573" s="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6"/>
      <c r="F574" s="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6"/>
      <c r="F575" s="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6"/>
      <c r="F576" s="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6"/>
      <c r="F577" s="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6"/>
      <c r="F578" s="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6"/>
      <c r="F579" s="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6"/>
      <c r="F580" s="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6"/>
      <c r="F581" s="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6"/>
      <c r="F582" s="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6"/>
      <c r="F583" s="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6"/>
      <c r="F584" s="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6"/>
      <c r="F585" s="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6"/>
      <c r="F586" s="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6"/>
      <c r="F587" s="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6"/>
      <c r="F588" s="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6"/>
      <c r="F589" s="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6"/>
      <c r="F590" s="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6"/>
      <c r="F591" s="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6"/>
      <c r="F592" s="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6"/>
      <c r="F593" s="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6"/>
      <c r="F594" s="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6"/>
      <c r="F595" s="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6"/>
      <c r="F596" s="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6"/>
      <c r="F597" s="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6"/>
      <c r="F598" s="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6"/>
      <c r="F599" s="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6"/>
      <c r="F600" s="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6"/>
      <c r="F601" s="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6"/>
      <c r="F602" s="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6"/>
      <c r="F603" s="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6"/>
      <c r="F604" s="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6"/>
      <c r="F605" s="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6"/>
      <c r="F606" s="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6"/>
      <c r="F607" s="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6"/>
      <c r="F608" s="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6"/>
      <c r="F609" s="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6"/>
      <c r="F610" s="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6"/>
      <c r="F611" s="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6"/>
      <c r="F612" s="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6"/>
      <c r="F613" s="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6"/>
      <c r="F614" s="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6"/>
      <c r="F615" s="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6"/>
      <c r="F616" s="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6"/>
      <c r="F617" s="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6"/>
      <c r="F618" s="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6"/>
      <c r="F619" s="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6"/>
      <c r="F620" s="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6"/>
      <c r="F621" s="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6"/>
      <c r="F622" s="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6"/>
      <c r="F623" s="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6"/>
      <c r="F624" s="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6"/>
      <c r="F625" s="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6"/>
      <c r="F626" s="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6"/>
      <c r="F627" s="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6"/>
      <c r="F628" s="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6"/>
      <c r="F629" s="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6"/>
      <c r="F630" s="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6"/>
      <c r="F631" s="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6"/>
      <c r="F632" s="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6"/>
      <c r="F633" s="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6"/>
      <c r="F634" s="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6"/>
      <c r="F635" s="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6"/>
      <c r="F636" s="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6"/>
      <c r="F637" s="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6"/>
      <c r="F638" s="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6"/>
      <c r="F639" s="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6"/>
      <c r="F640" s="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6"/>
      <c r="F641" s="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6"/>
      <c r="F642" s="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6"/>
      <c r="F643" s="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6"/>
      <c r="F644" s="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6"/>
      <c r="F645" s="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6"/>
      <c r="F646" s="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6"/>
      <c r="F647" s="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6"/>
      <c r="F648" s="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6"/>
      <c r="F649" s="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6"/>
      <c r="F650" s="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6"/>
      <c r="F651" s="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6"/>
      <c r="F652" s="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6"/>
      <c r="F653" s="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6"/>
      <c r="F654" s="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6"/>
      <c r="F655" s="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6"/>
      <c r="F656" s="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6"/>
      <c r="F657" s="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6"/>
      <c r="F658" s="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6"/>
      <c r="F659" s="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6"/>
      <c r="F660" s="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6"/>
      <c r="F661" s="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6"/>
      <c r="F662" s="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6"/>
      <c r="F663" s="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6"/>
      <c r="F664" s="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6"/>
      <c r="F665" s="6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6"/>
      <c r="F666" s="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6"/>
      <c r="F667" s="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6"/>
      <c r="F668" s="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6"/>
      <c r="F669" s="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6"/>
      <c r="F670" s="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6"/>
      <c r="F671" s="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6"/>
      <c r="F672" s="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6"/>
      <c r="F673" s="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6"/>
      <c r="F674" s="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6"/>
      <c r="F675" s="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6"/>
      <c r="F676" s="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6"/>
      <c r="F677" s="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6"/>
      <c r="F678" s="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6"/>
      <c r="F679" s="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6"/>
      <c r="F680" s="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6"/>
      <c r="F681" s="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6"/>
      <c r="F682" s="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6"/>
      <c r="F683" s="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6"/>
      <c r="F684" s="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6"/>
      <c r="F685" s="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6"/>
      <c r="F686" s="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6"/>
      <c r="F687" s="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6"/>
      <c r="F688" s="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6"/>
      <c r="F689" s="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6"/>
      <c r="F690" s="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6"/>
      <c r="F691" s="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6"/>
      <c r="F692" s="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6"/>
      <c r="F693" s="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6"/>
      <c r="F694" s="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6"/>
      <c r="F695" s="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6"/>
      <c r="F696" s="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6"/>
      <c r="F697" s="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6"/>
      <c r="F698" s="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6"/>
      <c r="F699" s="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6"/>
      <c r="F700" s="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6"/>
      <c r="F701" s="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6"/>
      <c r="F702" s="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6"/>
      <c r="F703" s="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6"/>
      <c r="F704" s="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6"/>
      <c r="F705" s="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6"/>
      <c r="F706" s="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6"/>
      <c r="F707" s="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6"/>
      <c r="F708" s="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6"/>
      <c r="F709" s="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6"/>
      <c r="F710" s="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6"/>
      <c r="F711" s="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6"/>
      <c r="F712" s="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6"/>
      <c r="F713" s="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6"/>
      <c r="F714" s="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6"/>
      <c r="F715" s="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6"/>
      <c r="F716" s="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6"/>
      <c r="F717" s="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6"/>
      <c r="F718" s="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6"/>
      <c r="F719" s="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6"/>
      <c r="F720" s="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6"/>
      <c r="F721" s="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6"/>
      <c r="F722" s="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6"/>
      <c r="F723" s="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6"/>
      <c r="F724" s="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6"/>
      <c r="F725" s="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6"/>
      <c r="F726" s="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6"/>
      <c r="F727" s="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6"/>
      <c r="F728" s="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6"/>
      <c r="F729" s="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6"/>
      <c r="F730" s="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6"/>
      <c r="F731" s="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6"/>
      <c r="F732" s="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6"/>
      <c r="F733" s="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6"/>
      <c r="F734" s="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6"/>
      <c r="F735" s="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6"/>
      <c r="F736" s="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6"/>
      <c r="F737" s="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6"/>
      <c r="F738" s="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6"/>
      <c r="F739" s="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6"/>
      <c r="F740" s="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6"/>
      <c r="F741" s="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6"/>
      <c r="F742" s="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6"/>
      <c r="F743" s="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6"/>
      <c r="F744" s="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6"/>
      <c r="F745" s="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6"/>
      <c r="F746" s="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6"/>
      <c r="F747" s="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6"/>
      <c r="F748" s="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6"/>
      <c r="F749" s="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6"/>
      <c r="F750" s="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6"/>
      <c r="F751" s="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6"/>
      <c r="F752" s="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6"/>
      <c r="F753" s="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6"/>
      <c r="F754" s="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6"/>
      <c r="F755" s="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6"/>
      <c r="F756" s="6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6"/>
      <c r="F757" s="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6"/>
      <c r="F758" s="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6"/>
      <c r="F759" s="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6"/>
      <c r="F760" s="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6"/>
      <c r="F761" s="6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6"/>
      <c r="F762" s="6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6"/>
      <c r="F763" s="6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6"/>
      <c r="F764" s="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6"/>
      <c r="F765" s="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6"/>
      <c r="F766" s="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6"/>
      <c r="F767" s="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6"/>
      <c r="F768" s="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6"/>
      <c r="F769" s="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6"/>
      <c r="F770" s="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6"/>
      <c r="F771" s="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6"/>
      <c r="F772" s="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6"/>
      <c r="F773" s="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6"/>
      <c r="F774" s="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6"/>
      <c r="F775" s="6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6"/>
      <c r="F776" s="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6"/>
      <c r="F777" s="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6"/>
      <c r="F778" s="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6"/>
      <c r="F779" s="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6"/>
      <c r="F780" s="6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6"/>
      <c r="F781" s="6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6"/>
      <c r="F782" s="6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6"/>
      <c r="F783" s="6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6"/>
      <c r="F784" s="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6"/>
      <c r="F785" s="6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6"/>
      <c r="F786" s="6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6"/>
      <c r="F787" s="6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6"/>
      <c r="F788" s="6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6"/>
      <c r="F789" s="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6"/>
      <c r="F790" s="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6"/>
      <c r="F791" s="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6"/>
      <c r="F792" s="6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6"/>
      <c r="F793" s="6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6"/>
      <c r="F794" s="6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6"/>
      <c r="F795" s="6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6"/>
      <c r="F796" s="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6"/>
      <c r="F797" s="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6"/>
      <c r="F798" s="6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6"/>
      <c r="F799" s="6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6"/>
      <c r="F800" s="6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6"/>
      <c r="F801" s="6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6"/>
      <c r="F802" s="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6"/>
      <c r="F803" s="6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6"/>
      <c r="F804" s="6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6"/>
      <c r="F805" s="6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6"/>
      <c r="F806" s="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6"/>
      <c r="F807" s="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6"/>
      <c r="F808" s="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6"/>
      <c r="F809" s="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6"/>
      <c r="F810" s="6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6"/>
      <c r="F811" s="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6"/>
      <c r="F812" s="6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6"/>
      <c r="F813" s="6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6"/>
      <c r="F814" s="6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6"/>
      <c r="F815" s="6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6"/>
      <c r="F816" s="6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6"/>
      <c r="F817" s="6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6"/>
      <c r="F818" s="6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6"/>
      <c r="F819" s="6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6"/>
      <c r="F820" s="6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6"/>
      <c r="F821" s="6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6"/>
      <c r="F822" s="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6"/>
      <c r="F823" s="6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6"/>
      <c r="F824" s="6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6"/>
      <c r="F825" s="6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6"/>
      <c r="F826" s="6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6"/>
      <c r="F827" s="6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6"/>
      <c r="F828" s="6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6"/>
      <c r="F829" s="6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6"/>
      <c r="F830" s="6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6"/>
      <c r="F831" s="6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6"/>
      <c r="F832" s="6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6"/>
      <c r="F833" s="6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6"/>
      <c r="F834" s="6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6"/>
      <c r="F835" s="6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6"/>
      <c r="F836" s="6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6"/>
      <c r="F837" s="6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6"/>
      <c r="F838" s="6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6"/>
      <c r="F839" s="6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6"/>
      <c r="F840" s="6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6"/>
      <c r="F841" s="6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6"/>
      <c r="F842" s="6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6"/>
      <c r="F843" s="6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6"/>
      <c r="F844" s="6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6"/>
      <c r="F845" s="6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6"/>
      <c r="F846" s="6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6"/>
      <c r="F847" s="6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6"/>
      <c r="F848" s="6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6"/>
      <c r="F849" s="6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6"/>
      <c r="F850" s="6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6"/>
      <c r="F851" s="6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6"/>
      <c r="F852" s="6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6"/>
      <c r="F853" s="6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6"/>
      <c r="F854" s="6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6"/>
      <c r="F855" s="6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6"/>
      <c r="F856" s="6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6"/>
      <c r="F857" s="6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6"/>
      <c r="F858" s="6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6"/>
      <c r="F859" s="6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6"/>
      <c r="F860" s="6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6"/>
      <c r="F861" s="6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6"/>
      <c r="F862" s="6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6"/>
      <c r="F863" s="6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6"/>
      <c r="F864" s="6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6"/>
      <c r="F865" s="6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6"/>
      <c r="F866" s="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6"/>
      <c r="F867" s="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6"/>
      <c r="F868" s="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6"/>
      <c r="F869" s="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6"/>
      <c r="F870" s="6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6"/>
      <c r="F871" s="6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6"/>
      <c r="F872" s="6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6"/>
      <c r="F873" s="6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6"/>
      <c r="F874" s="6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6"/>
      <c r="F875" s="6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6"/>
      <c r="F876" s="6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6"/>
      <c r="F877" s="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6"/>
      <c r="F878" s="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6"/>
      <c r="F879" s="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6"/>
      <c r="F880" s="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6"/>
      <c r="F881" s="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6"/>
      <c r="F882" s="6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6"/>
      <c r="F883" s="6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6"/>
      <c r="F884" s="6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6"/>
      <c r="F885" s="6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6"/>
      <c r="F886" s="6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6"/>
      <c r="F887" s="6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6"/>
      <c r="F888" s="6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6"/>
      <c r="F889" s="6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6"/>
      <c r="F890" s="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6"/>
      <c r="F891" s="6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6"/>
      <c r="F892" s="6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6"/>
      <c r="F893" s="6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6"/>
      <c r="F894" s="6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6"/>
      <c r="F895" s="6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6"/>
      <c r="F896" s="6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6"/>
      <c r="F897" s="6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6"/>
      <c r="F898" s="6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6"/>
      <c r="F899" s="6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6"/>
      <c r="F900" s="6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6"/>
      <c r="F901" s="6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6"/>
      <c r="F902" s="6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6"/>
      <c r="F903" s="6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6"/>
      <c r="F904" s="6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6"/>
      <c r="F905" s="6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6"/>
      <c r="F906" s="6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6"/>
      <c r="F907" s="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6"/>
      <c r="F908" s="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6"/>
      <c r="F909" s="6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6"/>
      <c r="F910" s="6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6"/>
      <c r="F911" s="6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6"/>
      <c r="F912" s="6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6"/>
      <c r="F913" s="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6"/>
      <c r="F914" s="6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6"/>
      <c r="F915" s="6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6"/>
      <c r="F916" s="6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6"/>
      <c r="F917" s="6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6"/>
      <c r="F918" s="6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6"/>
      <c r="F919" s="6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6"/>
      <c r="F920" s="6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6"/>
      <c r="F921" s="6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6"/>
      <c r="F922" s="6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6"/>
      <c r="F923" s="6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6"/>
      <c r="F924" s="6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6"/>
      <c r="F925" s="6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6"/>
      <c r="F926" s="6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6"/>
      <c r="F927" s="6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6"/>
      <c r="F928" s="6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6"/>
      <c r="F929" s="6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6"/>
      <c r="F930" s="6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6"/>
      <c r="F931" s="6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6"/>
      <c r="F932" s="6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6"/>
      <c r="F933" s="6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6"/>
      <c r="F934" s="6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6"/>
      <c r="F935" s="6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6"/>
      <c r="F936" s="6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6"/>
      <c r="F937" s="6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6"/>
      <c r="F938" s="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6"/>
      <c r="F939" s="6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6"/>
      <c r="F940" s="6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6"/>
      <c r="F941" s="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6"/>
      <c r="F942" s="6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6"/>
      <c r="F943" s="6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6"/>
      <c r="F944" s="6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6"/>
      <c r="F945" s="6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6"/>
      <c r="F946" s="6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6"/>
      <c r="F947" s="6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6"/>
      <c r="F948" s="6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6"/>
      <c r="F949" s="6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6"/>
      <c r="F950" s="6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6"/>
      <c r="F951" s="6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6"/>
      <c r="F952" s="6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6"/>
      <c r="F953" s="6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6"/>
      <c r="F954" s="6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6"/>
      <c r="F955" s="6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6"/>
      <c r="F956" s="6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6"/>
      <c r="F957" s="6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6"/>
      <c r="F958" s="6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6"/>
      <c r="F959" s="6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6"/>
      <c r="F960" s="6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6"/>
      <c r="F961" s="6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6"/>
      <c r="F962" s="6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6"/>
      <c r="F963" s="6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6"/>
      <c r="F964" s="6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6"/>
      <c r="F965" s="6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6"/>
      <c r="F966" s="6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6"/>
      <c r="F967" s="6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6"/>
      <c r="F968" s="6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6"/>
      <c r="F969" s="6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6"/>
      <c r="F970" s="6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6"/>
      <c r="F971" s="6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6"/>
      <c r="F972" s="6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6"/>
      <c r="F973" s="6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6"/>
      <c r="F974" s="6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6"/>
      <c r="F975" s="6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6"/>
      <c r="F976" s="6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6"/>
      <c r="F977" s="6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6"/>
      <c r="F978" s="6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6"/>
      <c r="F979" s="6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6"/>
      <c r="F980" s="6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6"/>
      <c r="F981" s="6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6"/>
      <c r="F982" s="6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6"/>
      <c r="F983" s="6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6"/>
      <c r="F984" s="6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6"/>
      <c r="F985" s="6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6"/>
      <c r="F986" s="6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6"/>
      <c r="F987" s="6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6"/>
      <c r="F988" s="6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6"/>
      <c r="F989" s="6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6"/>
      <c r="F990" s="6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6"/>
      <c r="F991" s="6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6"/>
      <c r="F992" s="6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6"/>
      <c r="F993" s="6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6"/>
      <c r="F994" s="6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6"/>
      <c r="F995" s="6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6"/>
      <c r="F996" s="6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6"/>
      <c r="F997" s="6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6"/>
      <c r="F998" s="6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6"/>
      <c r="F999" s="6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6"/>
      <c r="F1000" s="6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fitToHeight="0" orientation="portrait" r:id="rId1"/>
  <headerFooter>
    <oddHeader>&amp;CJunior League of Napa-Sonoma 2021-2022 Final Budget  Membership Council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Z1000"/>
  <sheetViews>
    <sheetView workbookViewId="0">
      <selection activeCell="G15" sqref="G15"/>
    </sheetView>
  </sheetViews>
  <sheetFormatPr defaultColWidth="12.5703125" defaultRowHeight="15" customHeight="1" x14ac:dyDescent="0.2"/>
  <cols>
    <col min="1" max="2" width="3.28515625" customWidth="1"/>
    <col min="3" max="3" width="28.42578125" customWidth="1"/>
    <col min="4" max="4" width="3.7109375" customWidth="1"/>
    <col min="5" max="5" width="12.7109375" customWidth="1"/>
    <col min="6" max="6" width="3.140625" customWidth="1"/>
    <col min="7" max="7" width="32.140625" customWidth="1"/>
    <col min="8" max="8" width="39.7109375" customWidth="1"/>
    <col min="9" max="26" width="8" customWidth="1"/>
  </cols>
  <sheetData>
    <row r="1" spans="1:26" ht="20.25" customHeight="1" x14ac:dyDescent="0.3">
      <c r="A1" s="1" t="s">
        <v>170</v>
      </c>
      <c r="B1" s="1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 x14ac:dyDescent="0.2">
      <c r="A2" s="16"/>
      <c r="B2" s="16"/>
      <c r="C2" s="16"/>
      <c r="D2" s="16"/>
      <c r="E2" s="17" t="str">
        <f>Admin!E2</f>
        <v>Budget 2022-2023</v>
      </c>
      <c r="F2" s="18"/>
      <c r="G2" s="19" t="s">
        <v>33</v>
      </c>
      <c r="H2" s="19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2">
      <c r="A3" s="2"/>
      <c r="B3" s="2"/>
      <c r="C3" s="2"/>
      <c r="D3" s="2"/>
      <c r="E3" s="18"/>
      <c r="F3" s="18"/>
      <c r="G3" s="16"/>
      <c r="H3" s="1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 t="s">
        <v>46</v>
      </c>
      <c r="C4" s="2"/>
      <c r="D4" s="2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2" t="s">
        <v>171</v>
      </c>
      <c r="D5" s="2"/>
      <c r="E5" s="6">
        <v>300</v>
      </c>
      <c r="F5" s="6">
        <v>-1</v>
      </c>
      <c r="G5" s="70" t="s">
        <v>48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2"/>
      <c r="B6" s="2"/>
      <c r="C6" s="2" t="s">
        <v>57</v>
      </c>
      <c r="D6" s="2"/>
      <c r="E6" s="6">
        <v>100</v>
      </c>
      <c r="F6" s="6">
        <v>1</v>
      </c>
      <c r="G6" s="6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2"/>
      <c r="B7" s="2"/>
      <c r="C7" s="2" t="s">
        <v>63</v>
      </c>
      <c r="D7" s="2"/>
      <c r="E7" s="6">
        <v>100</v>
      </c>
      <c r="F7" s="6"/>
      <c r="G7" s="6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5">
      <c r="A8" s="2"/>
      <c r="B8" s="2"/>
      <c r="C8" s="8" t="s">
        <v>68</v>
      </c>
      <c r="D8" s="2"/>
      <c r="E8" s="38">
        <f>SUM(E5:E7)</f>
        <v>500</v>
      </c>
      <c r="F8" s="6"/>
      <c r="G8" s="6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">
      <c r="A9" s="2"/>
      <c r="B9" s="2"/>
      <c r="C9" s="2"/>
      <c r="D9" s="2"/>
      <c r="E9" s="6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2"/>
      <c r="B11" s="2"/>
      <c r="C11" s="2" t="s">
        <v>172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 r:id="rId1"/>
  <headerFooter>
    <oddHeader>&amp;CJunior League of Napa-Sonoma 2021-2022 Final Budget  Sustainer Council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Admin</vt:lpstr>
      <vt:lpstr>Marketing &amp; Communications</vt:lpstr>
      <vt:lpstr>Community</vt:lpstr>
      <vt:lpstr>SPAC</vt:lpstr>
      <vt:lpstr>ConfTrain</vt:lpstr>
      <vt:lpstr>FundDevelopment</vt:lpstr>
      <vt:lpstr>Mmrshp</vt:lpstr>
      <vt:lpstr>SustainerCouncil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 Den Beste</dc:creator>
  <cp:lastModifiedBy>drawi</cp:lastModifiedBy>
  <cp:lastPrinted>2022-05-09T19:49:17Z</cp:lastPrinted>
  <dcterms:created xsi:type="dcterms:W3CDTF">2006-02-27T22:46:29Z</dcterms:created>
  <dcterms:modified xsi:type="dcterms:W3CDTF">2022-05-11T03:03:32Z</dcterms:modified>
</cp:coreProperties>
</file>